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0" windowHeight="6555" firstSheet="2" activeTab="5"/>
  </bookViews>
  <sheets>
    <sheet name="現金收支概況表" sheetId="1" r:id="rId1"/>
    <sheet name="基金來源.用途及餘絀表" sheetId="2" r:id="rId2"/>
    <sheet name="基金來源明細表" sheetId="3" r:id="rId3"/>
    <sheet name="基金用途明細表" sheetId="4" r:id="rId4"/>
    <sheet name="現金流量決算表" sheetId="5" r:id="rId5"/>
    <sheet name="平衡表" sheetId="6" r:id="rId6"/>
  </sheets>
  <definedNames>
    <definedName name="_xlnm.Print_Titles" localSheetId="5">'平衡表'!$1:$3</definedName>
    <definedName name="_xlnm.Print_Titles" localSheetId="3">'基金用途明細表'!$1:$3</definedName>
    <definedName name="_xlnm.Print_Titles" localSheetId="0">'現金收支概況表'!$1:$3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53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現金流量表(調整非現金項目決算數)
</t>
        </r>
      </text>
    </comment>
    <comment ref="B6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決算之學雜費收入-自有財源增置固定資產-自有財源增置無形資產</t>
        </r>
      </text>
    </comment>
    <comment ref="B12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決算之市庫撥款收入-局補辦預算數-補助資本門部份
</t>
        </r>
      </text>
    </comment>
    <comment ref="B13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決算之政府其他撥入收入-部補辦辦預算數</t>
        </r>
      </text>
    </comment>
    <comment ref="B52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購建固定資產之本年度保留數</t>
        </r>
      </text>
    </comment>
    <comment ref="B54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本期賸餘決算數+上期保留數-本期保留數</t>
        </r>
      </text>
    </comment>
    <comment ref="B31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局補助補辦預算數+局補助基測設備18112000+運動績效60000
</t>
        </r>
      </text>
    </comment>
    <comment ref="B32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部補助補辦預算(不含無形資產補辦預算)</t>
        </r>
      </text>
    </comment>
    <comment ref="B38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購置固定項目表之決算數</t>
        </r>
      </text>
    </comment>
    <comment ref="B45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購置固定資產表之決算數</t>
        </r>
      </text>
    </comment>
    <comment ref="B26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依平衡表比較增減數填</t>
        </r>
      </text>
    </comment>
    <comment ref="B16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依平衡表比較增減數填</t>
        </r>
      </text>
    </comment>
    <comment ref="B30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勾稽：購建固定資產可用預算合計數-12月報結餘款
</t>
        </r>
      </text>
    </comment>
    <comment ref="B27" authorId="0">
      <text>
        <r>
          <rPr>
            <b/>
            <sz val="9"/>
            <rFont val="新細明體"/>
            <family val="1"/>
          </rPr>
          <t xml:space="preserve"> :</t>
        </r>
        <r>
          <rPr>
            <sz val="9"/>
            <rFont val="新細明體"/>
            <family val="1"/>
          </rPr>
          <t xml:space="preserve">
與平衡表正負相反</t>
        </r>
      </text>
    </comment>
  </commentList>
</comments>
</file>

<file path=xl/sharedStrings.xml><?xml version="1.0" encoding="utf-8"?>
<sst xmlns="http://schemas.openxmlformats.org/spreadsheetml/2006/main" count="182" uniqueCount="144">
  <si>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</si>
  <si>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r>
      <t>占總資產</t>
    </r>
    <r>
      <rPr>
        <sz val="12"/>
        <rFont val="Times New Roman"/>
        <family val="1"/>
      </rPr>
      <t>%</t>
    </r>
  </si>
  <si>
    <t>流動資產</t>
  </si>
  <si>
    <t>負債</t>
  </si>
  <si>
    <t>流動負債</t>
  </si>
  <si>
    <t>其他負債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</si>
  <si>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</si>
  <si>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現金及約當現金之淨增（淨減－）</t>
  </si>
  <si>
    <t>期末現金及約當現金</t>
  </si>
  <si>
    <t>期初現金及約當現金</t>
  </si>
  <si>
    <t>本期賸餘（短絀－）</t>
  </si>
  <si>
    <t>調整非現金項目：</t>
  </si>
  <si>
    <t>流動資產淨減（淨增－）</t>
  </si>
  <si>
    <t>流動負債淨增（淨減－）</t>
  </si>
  <si>
    <t>現金</t>
  </si>
  <si>
    <t>預付款項</t>
  </si>
  <si>
    <t>應付款項</t>
  </si>
  <si>
    <t>預收款項</t>
  </si>
  <si>
    <t>基金來源</t>
  </si>
  <si>
    <t>購建資產計畫</t>
  </si>
  <si>
    <t>本期賸餘(短絀－)</t>
  </si>
  <si>
    <t>期初累積賸餘(短絀－)</t>
  </si>
  <si>
    <t>期末累積賸餘(短絀－)</t>
  </si>
  <si>
    <t>政府撥入收入</t>
  </si>
  <si>
    <t>業務活動之現金流量</t>
  </si>
  <si>
    <t>其他活動之現金流量</t>
  </si>
  <si>
    <t>基金餘額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</si>
  <si>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</si>
  <si>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教學收入</t>
  </si>
  <si>
    <t>財產收入</t>
  </si>
  <si>
    <t>政府撥入收入</t>
  </si>
  <si>
    <r>
      <t>項</t>
    </r>
    <r>
      <rPr>
        <sz val="12"/>
        <rFont val="Times New Roman"/>
        <family val="1"/>
      </rPr>
      <t xml:space="preserve">                   </t>
    </r>
    <r>
      <rPr>
        <sz val="12"/>
        <rFont val="標楷體"/>
        <family val="4"/>
      </rPr>
      <t>目</t>
    </r>
  </si>
  <si>
    <t>教學研究及訓輔支出</t>
  </si>
  <si>
    <t>一般行政</t>
  </si>
  <si>
    <t>用人費用</t>
  </si>
  <si>
    <t>服務費用</t>
  </si>
  <si>
    <t>其他</t>
  </si>
  <si>
    <t>教學支出</t>
  </si>
  <si>
    <t>一般建築及設備</t>
  </si>
  <si>
    <t>行政管理</t>
  </si>
  <si>
    <t>學生公費及獎勵支出</t>
  </si>
  <si>
    <t>教學收入</t>
  </si>
  <si>
    <t>學雜費收入</t>
  </si>
  <si>
    <t>財產收入</t>
  </si>
  <si>
    <t>市庫撥款收入</t>
  </si>
  <si>
    <t>政府其他撥入收入</t>
  </si>
  <si>
    <t>其他收入</t>
  </si>
  <si>
    <t>雜項收入</t>
  </si>
  <si>
    <t>教學支出</t>
  </si>
  <si>
    <t>教學研究及訓輔支出</t>
  </si>
  <si>
    <t>其他教學及活動支出</t>
  </si>
  <si>
    <t>購建資產計畫</t>
  </si>
  <si>
    <t>一般行政</t>
  </si>
  <si>
    <t>基金用途</t>
  </si>
  <si>
    <t>合      計</t>
  </si>
  <si>
    <t>合    計</t>
  </si>
  <si>
    <t>材料及用品費</t>
  </si>
  <si>
    <t>租金.償債與利息</t>
  </si>
  <si>
    <t>稅捐.規費(強制費)與繳庫</t>
  </si>
  <si>
    <t>會費.捐助.補助.分攤.救濟與交流活動費</t>
  </si>
  <si>
    <t>購建固定及無形資產</t>
  </si>
  <si>
    <t>合      計</t>
  </si>
  <si>
    <t>資產</t>
  </si>
  <si>
    <t>長期應收款項、貸墊款及準備金淨減(淨增－)</t>
  </si>
  <si>
    <t>其他資產淨減(淨增－)</t>
  </si>
  <si>
    <t>短期投資淨減(淨增－)</t>
  </si>
  <si>
    <t>其他負債淨增(淨減－)</t>
  </si>
  <si>
    <r>
      <t>占基金
用途</t>
    </r>
    <r>
      <rPr>
        <sz val="12"/>
        <rFont val="Times New Roman"/>
        <family val="1"/>
      </rPr>
      <t>%</t>
    </r>
  </si>
  <si>
    <r>
      <t>占基金
來源</t>
    </r>
    <r>
      <rPr>
        <sz val="12"/>
        <rFont val="Times New Roman"/>
        <family val="1"/>
      </rPr>
      <t>%</t>
    </r>
  </si>
  <si>
    <t>累積賸餘</t>
  </si>
  <si>
    <t>單位：新台幣元</t>
  </si>
  <si>
    <t>業務活動之淨現金流入（流出－）</t>
  </si>
  <si>
    <t>其他活動之淨現金流入（流出－）</t>
  </si>
  <si>
    <t>項                   目</t>
  </si>
  <si>
    <t>占基金
來源%</t>
  </si>
  <si>
    <t>經常門現金收入</t>
  </si>
  <si>
    <t>教學收入</t>
  </si>
  <si>
    <t>財產收入</t>
  </si>
  <si>
    <t>政府撥入收入</t>
  </si>
  <si>
    <t>市庫撥款收入</t>
  </si>
  <si>
    <t>其他收入</t>
  </si>
  <si>
    <t>雜項收入</t>
  </si>
  <si>
    <t>應收預收項目調整增（減）數</t>
  </si>
  <si>
    <t>應收款項淨減（淨增－）數</t>
  </si>
  <si>
    <t>預收款項淨增（淨減－）數</t>
  </si>
  <si>
    <t>經常門現金支出</t>
  </si>
  <si>
    <t>教學支出</t>
  </si>
  <si>
    <t>教學研究及訓輔支出</t>
  </si>
  <si>
    <t>學生公費及獎勵支出</t>
  </si>
  <si>
    <t>其他教學及活動支出</t>
  </si>
  <si>
    <t>一般行政</t>
  </si>
  <si>
    <t>行政管理</t>
  </si>
  <si>
    <t xml:space="preserve">   應付款項淨減（淨增－）數</t>
  </si>
  <si>
    <t xml:space="preserve">   預付款項淨增（淨減－）數</t>
  </si>
  <si>
    <t>經常門現金餘絀</t>
  </si>
  <si>
    <t>資本門現金收入</t>
  </si>
  <si>
    <t xml:space="preserve">    市庫撥款增置無形資產</t>
  </si>
  <si>
    <t xml:space="preserve">    政府其他撥款增置無形資產</t>
  </si>
  <si>
    <t xml:space="preserve">    出售資產現金收入</t>
  </si>
  <si>
    <t>購置動產及其他資產現金支出</t>
  </si>
  <si>
    <t xml:space="preserve">    機械及設備</t>
  </si>
  <si>
    <t xml:space="preserve">    交通及運輸設備</t>
  </si>
  <si>
    <t xml:space="preserve">    什項設備</t>
  </si>
  <si>
    <t xml:space="preserve">    無形資產</t>
  </si>
  <si>
    <t xml:space="preserve">    什項資產</t>
  </si>
  <si>
    <t>扣減不動產支出前現金餘絀</t>
  </si>
  <si>
    <t>購置不動產現金支出</t>
  </si>
  <si>
    <t xml:space="preserve">    土地</t>
  </si>
  <si>
    <t xml:space="preserve">    土地改良物</t>
  </si>
  <si>
    <t xml:space="preserve">    房屋及建築</t>
  </si>
  <si>
    <t xml:space="preserve">  購建中固定資產</t>
  </si>
  <si>
    <t xml:space="preserve">  加：上期購置固定資產保留數</t>
  </si>
  <si>
    <t xml:space="preserve">  減：本期購置固定資產保留數</t>
  </si>
  <si>
    <t xml:space="preserve">  減：指定用途之現金收入</t>
  </si>
  <si>
    <t>本期自由現金餘絀</t>
  </si>
  <si>
    <t>應收款項</t>
  </si>
  <si>
    <t>租金收入</t>
  </si>
  <si>
    <t xml:space="preserve">  財產處分收入</t>
  </si>
  <si>
    <t xml:space="preserve">  財產處分收入</t>
  </si>
  <si>
    <t>財產處分收入</t>
  </si>
  <si>
    <t xml:space="preserve">  租金收入</t>
  </si>
  <si>
    <t xml:space="preserve">    自有財源增置固定資產</t>
  </si>
  <si>
    <t xml:space="preserve">    自有財源增置無形資產</t>
  </si>
  <si>
    <t xml:space="preserve">    政府其他撥款增置固定資產</t>
  </si>
  <si>
    <t>其他資產</t>
  </si>
  <si>
    <t>資產使用費及權利金收入</t>
  </si>
  <si>
    <t xml:space="preserve">  應付預付項目調整增（減）數</t>
  </si>
  <si>
    <t>雜項資產</t>
  </si>
  <si>
    <t>雜項負債</t>
  </si>
  <si>
    <r>
      <t>備註：(1)本年度信託代理與保證之或有資產或負債各</t>
    </r>
    <r>
      <rPr>
        <sz val="12"/>
        <color indexed="10"/>
        <rFont val="標楷體"/>
        <family val="4"/>
      </rPr>
      <t>有0元。</t>
    </r>
  </si>
  <si>
    <t>本期現金餘絀</t>
  </si>
  <si>
    <t xml:space="preserve">    市庫撥款增置固定資產</t>
  </si>
  <si>
    <t>100年度</t>
  </si>
  <si>
    <r>
      <t xml:space="preserve">      (2)上年度信託代理與保證之或有資產或負債各</t>
    </r>
    <r>
      <rPr>
        <sz val="12"/>
        <color indexed="10"/>
        <rFont val="標楷體"/>
        <family val="4"/>
      </rPr>
      <t>有0元。</t>
    </r>
  </si>
  <si>
    <t xml:space="preserve"> 基金來源、用途及餘絀表</t>
  </si>
  <si>
    <r>
      <rPr>
        <sz val="16"/>
        <color indexed="8"/>
        <rFont val="標楷體"/>
        <family val="4"/>
      </rPr>
      <t xml:space="preserve">       </t>
    </r>
    <r>
      <rPr>
        <b/>
        <u val="single"/>
        <sz val="16"/>
        <color indexed="8"/>
        <rFont val="標楷體"/>
        <family val="4"/>
      </rPr>
      <t>高雄市立左營高級中學</t>
    </r>
  </si>
  <si>
    <t xml:space="preserve">    基 金 來 源 明 細表</t>
  </si>
  <si>
    <r>
      <rPr>
        <b/>
        <sz val="16"/>
        <color indexed="8"/>
        <rFont val="標楷體"/>
        <family val="4"/>
      </rPr>
      <t xml:space="preserve">         </t>
    </r>
    <r>
      <rPr>
        <b/>
        <u val="single"/>
        <sz val="16"/>
        <color indexed="8"/>
        <rFont val="標楷體"/>
        <family val="4"/>
      </rPr>
      <t>高雄市立左營高級中學</t>
    </r>
  </si>
  <si>
    <r>
      <t xml:space="preserve">       基金用途明細表     </t>
    </r>
    <r>
      <rPr>
        <sz val="8"/>
        <rFont val="標楷體"/>
        <family val="4"/>
      </rPr>
      <t>單位：新台幣元</t>
    </r>
  </si>
  <si>
    <r>
      <t xml:space="preserve">       現金流量決算表        </t>
    </r>
    <r>
      <rPr>
        <sz val="8"/>
        <rFont val="標楷體"/>
        <family val="4"/>
      </rPr>
      <t>單位：新台幣元</t>
    </r>
  </si>
  <si>
    <r>
      <t xml:space="preserve">     平   衡   表     </t>
    </r>
    <r>
      <rPr>
        <sz val="8"/>
        <rFont val="標楷體"/>
        <family val="4"/>
      </rPr>
      <t>單位：新台幣元</t>
    </r>
  </si>
  <si>
    <r>
      <rPr>
        <b/>
        <sz val="16"/>
        <color indexed="8"/>
        <rFont val="標楷體"/>
        <family val="4"/>
      </rPr>
      <t xml:space="preserve">      </t>
    </r>
    <r>
      <rPr>
        <b/>
        <u val="single"/>
        <sz val="16"/>
        <color indexed="8"/>
        <rFont val="標楷體"/>
        <family val="4"/>
      </rPr>
      <t>高雄市立左營高級中學</t>
    </r>
  </si>
  <si>
    <r>
      <rPr>
        <b/>
        <sz val="16"/>
        <color indexed="8"/>
        <rFont val="標楷體"/>
        <family val="4"/>
      </rPr>
      <t xml:space="preserve">        </t>
    </r>
    <r>
      <rPr>
        <b/>
        <u val="single"/>
        <sz val="16"/>
        <color indexed="8"/>
        <rFont val="標楷體"/>
        <family val="4"/>
      </rPr>
      <t>高雄市立左營高級中學</t>
    </r>
  </si>
  <si>
    <t xml:space="preserve">    現 金 收 支 概 況 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</si>
</sst>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_-* #,##0.0_-;\-* #,##0.0_-;_-* &quot;-&quot;??_-;_-@_-"/>
    <numFmt numFmtId="183" formatCode="_-* #,##0_-;\-* #,##0_-;_-* &quot;-&quot;??_-;_-@_-"/>
    <numFmt numFmtId="184" formatCode="0.00_);[Red]\(0.00\)"/>
    <numFmt numFmtId="185" formatCode="#,##0_);[Red]\(#,##0\)"/>
    <numFmt numFmtId="186" formatCode="#,##0.00_);[Red]\(#,##0.00\)"/>
    <numFmt numFmtId="187" formatCode="#,##0_);\(#,##0\)"/>
  </numFmts>
  <fonts count="5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標楷體"/>
      <family val="4"/>
    </font>
    <font>
      <sz val="10"/>
      <name val="標楷體"/>
      <family val="4"/>
    </font>
    <font>
      <b/>
      <sz val="20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6"/>
      <color indexed="12"/>
      <name val="標楷體"/>
      <family val="4"/>
    </font>
    <font>
      <sz val="12"/>
      <color indexed="8"/>
      <name val="標楷體"/>
      <family val="4"/>
    </font>
    <font>
      <b/>
      <u val="single"/>
      <sz val="16"/>
      <color indexed="8"/>
      <name val="標楷體"/>
      <family val="4"/>
    </font>
    <font>
      <b/>
      <sz val="16"/>
      <color indexed="8"/>
      <name val="標楷體"/>
      <family val="4"/>
    </font>
    <font>
      <b/>
      <sz val="20"/>
      <color indexed="8"/>
      <name val="標楷體"/>
      <family val="4"/>
    </font>
    <font>
      <sz val="10"/>
      <color indexed="8"/>
      <name val="標楷體"/>
      <family val="4"/>
    </font>
    <font>
      <b/>
      <sz val="12"/>
      <color indexed="8"/>
      <name val="標楷體"/>
      <family val="4"/>
    </font>
    <font>
      <b/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color indexed="8"/>
      <name val="標楷體"/>
      <family val="4"/>
    </font>
    <font>
      <sz val="8"/>
      <color indexed="8"/>
      <name val="標楷體"/>
      <family val="4"/>
    </font>
    <font>
      <sz val="8"/>
      <name val="標楷體"/>
      <family val="4"/>
    </font>
    <font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7" fontId="3" fillId="0" borderId="0" xfId="0" applyNumberFormat="1" applyFont="1" applyAlignment="1">
      <alignment/>
    </xf>
    <xf numFmtId="177" fontId="3" fillId="0" borderId="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left" indent="2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horizontal="left" indent="1"/>
    </xf>
    <xf numFmtId="177" fontId="4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Border="1" applyAlignment="1">
      <alignment horizontal="left" wrapText="1" indent="2"/>
    </xf>
    <xf numFmtId="0" fontId="4" fillId="0" borderId="10" xfId="0" applyFont="1" applyBorder="1" applyAlignment="1">
      <alignment horizontal="center"/>
    </xf>
    <xf numFmtId="177" fontId="4" fillId="0" borderId="17" xfId="0" applyNumberFormat="1" applyFont="1" applyBorder="1" applyAlignment="1">
      <alignment/>
    </xf>
    <xf numFmtId="177" fontId="4" fillId="0" borderId="18" xfId="0" applyNumberFormat="1" applyFont="1" applyBorder="1" applyAlignment="1">
      <alignment/>
    </xf>
    <xf numFmtId="184" fontId="4" fillId="0" borderId="19" xfId="0" applyNumberFormat="1" applyFont="1" applyBorder="1" applyAlignment="1">
      <alignment/>
    </xf>
    <xf numFmtId="184" fontId="1" fillId="0" borderId="19" xfId="0" applyNumberFormat="1" applyFont="1" applyBorder="1" applyAlignment="1">
      <alignment/>
    </xf>
    <xf numFmtId="184" fontId="4" fillId="0" borderId="20" xfId="0" applyNumberFormat="1" applyFont="1" applyBorder="1" applyAlignment="1">
      <alignment/>
    </xf>
    <xf numFmtId="184" fontId="4" fillId="0" borderId="21" xfId="0" applyNumberFormat="1" applyFont="1" applyBorder="1" applyAlignment="1">
      <alignment/>
    </xf>
    <xf numFmtId="178" fontId="4" fillId="0" borderId="19" xfId="0" applyNumberFormat="1" applyFont="1" applyBorder="1" applyAlignment="1">
      <alignment/>
    </xf>
    <xf numFmtId="178" fontId="1" fillId="0" borderId="19" xfId="0" applyNumberFormat="1" applyFont="1" applyBorder="1" applyAlignment="1">
      <alignment/>
    </xf>
    <xf numFmtId="178" fontId="4" fillId="0" borderId="20" xfId="0" applyNumberFormat="1" applyFont="1" applyBorder="1" applyAlignment="1">
      <alignment/>
    </xf>
    <xf numFmtId="0" fontId="6" fillId="0" borderId="22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186" fontId="4" fillId="0" borderId="19" xfId="0" applyNumberFormat="1" applyFont="1" applyBorder="1" applyAlignment="1">
      <alignment/>
    </xf>
    <xf numFmtId="186" fontId="1" fillId="0" borderId="19" xfId="0" applyNumberFormat="1" applyFont="1" applyBorder="1" applyAlignment="1">
      <alignment/>
    </xf>
    <xf numFmtId="186" fontId="4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left" indent="3"/>
    </xf>
    <xf numFmtId="177" fontId="1" fillId="0" borderId="13" xfId="0" applyNumberFormat="1" applyFont="1" applyBorder="1" applyAlignment="1">
      <alignment/>
    </xf>
    <xf numFmtId="187" fontId="12" fillId="0" borderId="13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12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wrapText="1"/>
    </xf>
    <xf numFmtId="0" fontId="17" fillId="0" borderId="10" xfId="0" applyFont="1" applyBorder="1" applyAlignment="1">
      <alignment/>
    </xf>
    <xf numFmtId="185" fontId="17" fillId="0" borderId="18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indent="1"/>
    </xf>
    <xf numFmtId="185" fontId="12" fillId="0" borderId="13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indent="2"/>
    </xf>
    <xf numFmtId="185" fontId="12" fillId="0" borderId="13" xfId="33" applyNumberFormat="1" applyFont="1" applyBorder="1" applyAlignment="1">
      <alignment horizontal="right"/>
    </xf>
    <xf numFmtId="0" fontId="17" fillId="0" borderId="11" xfId="0" applyFont="1" applyBorder="1" applyAlignment="1">
      <alignment/>
    </xf>
    <xf numFmtId="185" fontId="17" fillId="0" borderId="13" xfId="0" applyNumberFormat="1" applyFont="1" applyBorder="1" applyAlignment="1">
      <alignment horizontal="right"/>
    </xf>
    <xf numFmtId="0" fontId="12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185" fontId="17" fillId="0" borderId="17" xfId="0" applyNumberFormat="1" applyFont="1" applyBorder="1" applyAlignment="1">
      <alignment horizontal="right"/>
    </xf>
    <xf numFmtId="0" fontId="12" fillId="0" borderId="12" xfId="0" applyFont="1" applyBorder="1" applyAlignment="1">
      <alignment/>
    </xf>
    <xf numFmtId="185" fontId="12" fillId="0" borderId="17" xfId="0" applyNumberFormat="1" applyFont="1" applyBorder="1" applyAlignment="1">
      <alignment horizontal="right"/>
    </xf>
    <xf numFmtId="178" fontId="17" fillId="0" borderId="21" xfId="0" applyNumberFormat="1" applyFont="1" applyBorder="1" applyAlignment="1">
      <alignment/>
    </xf>
    <xf numFmtId="178" fontId="17" fillId="0" borderId="19" xfId="0" applyNumberFormat="1" applyFont="1" applyBorder="1" applyAlignment="1">
      <alignment/>
    </xf>
    <xf numFmtId="178" fontId="17" fillId="0" borderId="20" xfId="0" applyNumberFormat="1" applyFont="1" applyBorder="1" applyAlignment="1">
      <alignment/>
    </xf>
    <xf numFmtId="185" fontId="6" fillId="0" borderId="22" xfId="0" applyNumberFormat="1" applyFont="1" applyBorder="1" applyAlignment="1">
      <alignment vertical="center"/>
    </xf>
    <xf numFmtId="185" fontId="1" fillId="0" borderId="0" xfId="0" applyNumberFormat="1" applyFont="1" applyAlignment="1">
      <alignment/>
    </xf>
    <xf numFmtId="177" fontId="12" fillId="0" borderId="13" xfId="33" applyNumberFormat="1" applyFont="1" applyFill="1" applyBorder="1" applyAlignment="1">
      <alignment horizontal="right"/>
    </xf>
    <xf numFmtId="185" fontId="12" fillId="0" borderId="13" xfId="0" applyNumberFormat="1" applyFont="1" applyFill="1" applyBorder="1" applyAlignment="1">
      <alignment horizontal="right"/>
    </xf>
    <xf numFmtId="0" fontId="1" fillId="0" borderId="11" xfId="0" applyFont="1" applyBorder="1" applyAlignment="1">
      <alignment/>
    </xf>
    <xf numFmtId="185" fontId="1" fillId="0" borderId="0" xfId="0" applyNumberFormat="1" applyFont="1" applyAlignment="1">
      <alignment horizontal="center"/>
    </xf>
    <xf numFmtId="185" fontId="1" fillId="0" borderId="0" xfId="0" applyNumberFormat="1" applyFont="1" applyAlignment="1">
      <alignment vertical="center"/>
    </xf>
    <xf numFmtId="0" fontId="4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indent="2"/>
    </xf>
    <xf numFmtId="185" fontId="1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85" fontId="5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185" fontId="17" fillId="0" borderId="0" xfId="0" applyNumberFormat="1" applyFont="1" applyBorder="1" applyAlignment="1">
      <alignment horizontal="right"/>
    </xf>
    <xf numFmtId="178" fontId="17" fillId="0" borderId="0" xfId="0" applyNumberFormat="1" applyFont="1" applyBorder="1" applyAlignment="1">
      <alignment/>
    </xf>
    <xf numFmtId="185" fontId="12" fillId="0" borderId="0" xfId="0" applyNumberFormat="1" applyFont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84" fontId="4" fillId="0" borderId="0" xfId="0" applyNumberFormat="1" applyFont="1" applyBorder="1" applyAlignment="1">
      <alignment/>
    </xf>
    <xf numFmtId="185" fontId="12" fillId="0" borderId="0" xfId="33" applyNumberFormat="1" applyFont="1" applyBorder="1" applyAlignment="1">
      <alignment horizontal="right"/>
    </xf>
    <xf numFmtId="187" fontId="12" fillId="0" borderId="0" xfId="0" applyNumberFormat="1" applyFont="1" applyBorder="1" applyAlignment="1">
      <alignment horizontal="right"/>
    </xf>
    <xf numFmtId="177" fontId="12" fillId="0" borderId="0" xfId="33" applyNumberFormat="1" applyFont="1" applyFill="1" applyBorder="1" applyAlignment="1">
      <alignment horizontal="right"/>
    </xf>
    <xf numFmtId="176" fontId="13" fillId="0" borderId="0" xfId="0" applyNumberFormat="1" applyFont="1" applyAlignment="1">
      <alignment horizontal="left" vertical="center"/>
    </xf>
    <xf numFmtId="176" fontId="14" fillId="0" borderId="0" xfId="0" applyNumberFormat="1" applyFont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7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77" fontId="4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0" fontId="6" fillId="0" borderId="22" xfId="0" applyFont="1" applyBorder="1" applyAlignment="1">
      <alignment horizontal="left" vertical="center"/>
    </xf>
    <xf numFmtId="0" fontId="38" fillId="0" borderId="22" xfId="0" applyFont="1" applyBorder="1" applyAlignment="1">
      <alignment vertical="center"/>
    </xf>
    <xf numFmtId="186" fontId="4" fillId="0" borderId="0" xfId="0" applyNumberFormat="1" applyFont="1" applyBorder="1" applyAlignment="1">
      <alignment/>
    </xf>
    <xf numFmtId="186" fontId="1" fillId="0" borderId="0" xfId="0" applyNumberFormat="1" applyFont="1" applyBorder="1" applyAlignment="1">
      <alignment/>
    </xf>
    <xf numFmtId="177" fontId="1" fillId="0" borderId="0" xfId="0" applyNumberFormat="1" applyFont="1" applyBorder="1" applyAlignment="1">
      <alignment/>
    </xf>
    <xf numFmtId="186" fontId="1" fillId="0" borderId="19" xfId="0" applyNumberFormat="1" applyFont="1" applyBorder="1" applyAlignment="1">
      <alignment/>
    </xf>
    <xf numFmtId="185" fontId="5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center" vertical="center"/>
    </xf>
    <xf numFmtId="185" fontId="4" fillId="0" borderId="0" xfId="0" applyNumberFormat="1" applyFont="1" applyBorder="1" applyAlignment="1">
      <alignment/>
    </xf>
    <xf numFmtId="185" fontId="1" fillId="0" borderId="14" xfId="0" applyNumberFormat="1" applyFont="1" applyBorder="1" applyAlignment="1">
      <alignment horizontal="center" vertical="center"/>
    </xf>
    <xf numFmtId="185" fontId="1" fillId="0" borderId="19" xfId="0" applyNumberFormat="1" applyFont="1" applyBorder="1" applyAlignment="1">
      <alignment/>
    </xf>
    <xf numFmtId="185" fontId="4" fillId="0" borderId="19" xfId="0" applyNumberFormat="1" applyFont="1" applyBorder="1" applyAlignment="1">
      <alignment/>
    </xf>
    <xf numFmtId="185" fontId="4" fillId="0" borderId="20" xfId="0" applyNumberFormat="1" applyFont="1" applyBorder="1" applyAlignment="1">
      <alignment/>
    </xf>
    <xf numFmtId="0" fontId="1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1"/>
  <sheetViews>
    <sheetView zoomScalePageLayoutView="0" workbookViewId="0" topLeftCell="A1">
      <selection activeCell="E3" sqref="E3"/>
    </sheetView>
  </sheetViews>
  <sheetFormatPr defaultColWidth="8.875" defaultRowHeight="16.5"/>
  <cols>
    <col min="1" max="1" width="8.875" style="1" customWidth="1"/>
    <col min="2" max="2" width="32.75390625" style="1" customWidth="1"/>
    <col min="3" max="3" width="17.875" style="1" customWidth="1"/>
    <col min="4" max="4" width="11.125" style="1" customWidth="1"/>
    <col min="5" max="5" width="18.625" style="1" customWidth="1"/>
    <col min="6" max="6" width="10.625" style="1" customWidth="1"/>
    <col min="7" max="7" width="3.125" style="72" customWidth="1"/>
    <col min="8" max="8" width="16.75390625" style="72" customWidth="1"/>
    <col min="9" max="9" width="8.875" style="72" customWidth="1"/>
    <col min="10" max="10" width="13.00390625" style="72" customWidth="1"/>
    <col min="11" max="11" width="8.875" style="72" customWidth="1"/>
    <col min="12" max="12" width="14.00390625" style="72" customWidth="1"/>
    <col min="13" max="18" width="8.875" style="72" customWidth="1"/>
    <col min="19" max="16384" width="8.875" style="1" customWidth="1"/>
  </cols>
  <sheetData>
    <row r="1" spans="2:6" ht="33" customHeight="1">
      <c r="B1" s="103" t="s">
        <v>142</v>
      </c>
      <c r="C1" s="103"/>
      <c r="D1" s="103"/>
      <c r="E1" s="104"/>
      <c r="F1" s="104"/>
    </row>
    <row r="2" spans="2:18" s="2" customFormat="1" ht="32.25" customHeight="1" thickBot="1">
      <c r="B2" s="47" t="s">
        <v>143</v>
      </c>
      <c r="C2" s="48"/>
      <c r="D2" s="106" t="s">
        <v>70</v>
      </c>
      <c r="E2" s="105"/>
      <c r="F2" s="49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2:6" ht="33" customHeight="1">
      <c r="B3" s="50" t="s">
        <v>73</v>
      </c>
      <c r="C3" s="51" t="s">
        <v>132</v>
      </c>
      <c r="D3" s="52" t="s">
        <v>74</v>
      </c>
      <c r="E3" s="93"/>
      <c r="F3" s="94"/>
    </row>
    <row r="4" spans="2:8" ht="19.5" customHeight="1">
      <c r="B4" s="53" t="s">
        <v>75</v>
      </c>
      <c r="C4" s="54">
        <f>C5+C7+C11+C14+C16</f>
        <v>180361110</v>
      </c>
      <c r="D4" s="68">
        <f>C4/(C4+C30)*100</f>
        <v>94.16356356753745</v>
      </c>
      <c r="E4" s="95"/>
      <c r="F4" s="96"/>
      <c r="G4" s="82"/>
      <c r="H4" s="82"/>
    </row>
    <row r="5" spans="2:10" ht="19.5" customHeight="1">
      <c r="B5" s="55" t="s">
        <v>76</v>
      </c>
      <c r="C5" s="56">
        <f>C6</f>
        <v>19322450</v>
      </c>
      <c r="D5" s="69">
        <f>C5/(C4+C30)*100</f>
        <v>10.087932752551612</v>
      </c>
      <c r="E5" s="97"/>
      <c r="F5" s="96"/>
      <c r="G5" s="82"/>
      <c r="H5" s="82"/>
      <c r="I5" s="82"/>
      <c r="J5" s="82"/>
    </row>
    <row r="6" spans="2:10" ht="19.5" customHeight="1">
      <c r="B6" s="57" t="s">
        <v>42</v>
      </c>
      <c r="C6" s="74">
        <v>19322450</v>
      </c>
      <c r="D6" s="69">
        <f>C6/(C4+C30)*100</f>
        <v>10.087932752551612</v>
      </c>
      <c r="E6" s="98"/>
      <c r="F6" s="96"/>
      <c r="G6" s="82"/>
      <c r="H6" s="82"/>
      <c r="I6" s="82"/>
      <c r="J6" s="82"/>
    </row>
    <row r="7" spans="2:10" ht="19.5" customHeight="1">
      <c r="B7" s="55" t="s">
        <v>77</v>
      </c>
      <c r="C7" s="56">
        <v>56156</v>
      </c>
      <c r="D7" s="69">
        <f>C7/(C4+C30)*100</f>
        <v>0.029318122269809906</v>
      </c>
      <c r="E7" s="97"/>
      <c r="F7" s="96"/>
      <c r="H7" s="82"/>
      <c r="I7" s="82"/>
      <c r="J7" s="82"/>
    </row>
    <row r="8" spans="2:10" ht="19.5" customHeight="1">
      <c r="B8" s="55" t="s">
        <v>117</v>
      </c>
      <c r="C8" s="56">
        <v>0</v>
      </c>
      <c r="D8" s="69">
        <f>C8/$C$4*100</f>
        <v>0</v>
      </c>
      <c r="E8" s="97"/>
      <c r="F8" s="96"/>
      <c r="H8" s="82"/>
      <c r="I8" s="82"/>
      <c r="J8" s="82"/>
    </row>
    <row r="9" spans="2:10" ht="18.75" customHeight="1">
      <c r="B9" s="14" t="s">
        <v>116</v>
      </c>
      <c r="C9" s="56">
        <v>47756</v>
      </c>
      <c r="D9" s="31">
        <f>C9/$C$4*100</f>
        <v>0.026477991846468454</v>
      </c>
      <c r="E9" s="97"/>
      <c r="F9" s="99"/>
      <c r="H9" s="82"/>
      <c r="I9" s="82"/>
      <c r="J9" s="82"/>
    </row>
    <row r="10" spans="2:10" ht="19.5" customHeight="1">
      <c r="B10" s="57" t="s">
        <v>125</v>
      </c>
      <c r="C10" s="56">
        <v>8400</v>
      </c>
      <c r="D10" s="69">
        <f>C10/(C4+C30)*100</f>
        <v>0.004385501586053194</v>
      </c>
      <c r="E10" s="97"/>
      <c r="F10" s="96"/>
      <c r="H10" s="82"/>
      <c r="I10" s="82"/>
      <c r="J10" s="82"/>
    </row>
    <row r="11" spans="2:10" ht="19.5" customHeight="1">
      <c r="B11" s="55" t="s">
        <v>78</v>
      </c>
      <c r="C11" s="56">
        <f>SUM(C12:C13)</f>
        <v>161011268</v>
      </c>
      <c r="D11" s="69">
        <f>C11/(C4+C30)*100</f>
        <v>84.06132990314714</v>
      </c>
      <c r="E11" s="97"/>
      <c r="F11" s="96"/>
      <c r="H11" s="82"/>
      <c r="I11" s="82"/>
      <c r="J11" s="82"/>
    </row>
    <row r="12" spans="2:10" ht="19.5" customHeight="1">
      <c r="B12" s="57" t="s">
        <v>79</v>
      </c>
      <c r="C12" s="56">
        <v>160054000</v>
      </c>
      <c r="D12" s="69">
        <f>C12/(C4+C30)*100</f>
        <v>83.56155605406641</v>
      </c>
      <c r="E12" s="97"/>
      <c r="F12" s="96"/>
      <c r="H12" s="83"/>
      <c r="I12" s="82"/>
      <c r="J12" s="82"/>
    </row>
    <row r="13" spans="2:10" ht="19.5" customHeight="1">
      <c r="B13" s="57" t="s">
        <v>45</v>
      </c>
      <c r="C13" s="56">
        <v>957268</v>
      </c>
      <c r="D13" s="69">
        <f>C13/(C4+C30)*100</f>
        <v>0.49977384908071065</v>
      </c>
      <c r="E13" s="97"/>
      <c r="F13" s="96"/>
      <c r="H13" s="82"/>
      <c r="I13" s="82"/>
      <c r="J13" s="82"/>
    </row>
    <row r="14" spans="2:6" ht="19.5" customHeight="1">
      <c r="B14" s="55" t="s">
        <v>80</v>
      </c>
      <c r="C14" s="56">
        <f>SUM(C15:C15)</f>
        <v>112975</v>
      </c>
      <c r="D14" s="69">
        <f>C14/(C4+C30)*100</f>
        <v>0.058982385914804716</v>
      </c>
      <c r="E14" s="97"/>
      <c r="F14" s="96"/>
    </row>
    <row r="15" spans="2:6" ht="19.5" customHeight="1">
      <c r="B15" s="57" t="s">
        <v>81</v>
      </c>
      <c r="C15" s="56">
        <v>112975</v>
      </c>
      <c r="D15" s="69">
        <f>C15/(C4+C30)*100</f>
        <v>0.058982385914804716</v>
      </c>
      <c r="E15" s="97"/>
      <c r="F15" s="96"/>
    </row>
    <row r="16" spans="2:6" ht="19.5" customHeight="1">
      <c r="B16" s="55" t="s">
        <v>82</v>
      </c>
      <c r="C16" s="56">
        <f>C17+C18</f>
        <v>-141739</v>
      </c>
      <c r="D16" s="69">
        <f>C16/(C4+C30)*100</f>
        <v>-0.07399959634590401</v>
      </c>
      <c r="E16" s="97"/>
      <c r="F16" s="96"/>
    </row>
    <row r="17" spans="2:6" ht="19.5" customHeight="1">
      <c r="B17" s="57" t="s">
        <v>83</v>
      </c>
      <c r="C17" s="74">
        <v>0</v>
      </c>
      <c r="D17" s="69">
        <f>C17/(C4+C30)*100</f>
        <v>0</v>
      </c>
      <c r="E17" s="98"/>
      <c r="F17" s="96"/>
    </row>
    <row r="18" spans="2:6" ht="19.5" customHeight="1">
      <c r="B18" s="81" t="s">
        <v>84</v>
      </c>
      <c r="C18" s="58">
        <v>-141739</v>
      </c>
      <c r="D18" s="69">
        <f>C18/(C4+C30)*100</f>
        <v>-0.07399959634590401</v>
      </c>
      <c r="E18" s="100"/>
      <c r="F18" s="96"/>
    </row>
    <row r="19" spans="2:6" ht="19.5" customHeight="1">
      <c r="B19" s="59" t="s">
        <v>85</v>
      </c>
      <c r="C19" s="60">
        <f>C20+C24+C26</f>
        <v>170021790</v>
      </c>
      <c r="D19" s="69">
        <f>C19/(C4+C30)*100</f>
        <v>88.7655749653099</v>
      </c>
      <c r="E19" s="95"/>
      <c r="F19" s="96"/>
    </row>
    <row r="20" spans="2:6" ht="18" customHeight="1">
      <c r="B20" s="55" t="s">
        <v>86</v>
      </c>
      <c r="C20" s="56">
        <f>C21+C22+C23</f>
        <v>151039452</v>
      </c>
      <c r="D20" s="69">
        <f>C20/(C4+C30)*100</f>
        <v>78.8552090836435</v>
      </c>
      <c r="E20" s="97"/>
      <c r="F20" s="96"/>
    </row>
    <row r="21" spans="2:6" ht="18" customHeight="1">
      <c r="B21" s="57" t="s">
        <v>87</v>
      </c>
      <c r="C21" s="56">
        <v>151039452</v>
      </c>
      <c r="D21" s="69">
        <f>C21/(C4+C30)*100</f>
        <v>78.8552090836435</v>
      </c>
      <c r="E21" s="97"/>
      <c r="F21" s="96"/>
    </row>
    <row r="22" spans="2:6" ht="18" customHeight="1">
      <c r="B22" s="57" t="s">
        <v>88</v>
      </c>
      <c r="C22" s="60">
        <v>0</v>
      </c>
      <c r="D22" s="69">
        <f>C22/(C4+C30)*100</f>
        <v>0</v>
      </c>
      <c r="E22" s="95"/>
      <c r="F22" s="96"/>
    </row>
    <row r="23" spans="2:6" ht="18" customHeight="1">
      <c r="B23" s="57" t="s">
        <v>89</v>
      </c>
      <c r="C23" s="56">
        <v>0</v>
      </c>
      <c r="D23" s="69">
        <f>C23/(C4+C30)*100</f>
        <v>0</v>
      </c>
      <c r="E23" s="97"/>
      <c r="F23" s="96"/>
    </row>
    <row r="24" spans="2:6" ht="18" customHeight="1">
      <c r="B24" s="55" t="s">
        <v>90</v>
      </c>
      <c r="C24" s="56">
        <f>SUM(C25)</f>
        <v>22534738</v>
      </c>
      <c r="D24" s="69">
        <f>C24/(C4+C30)*100</f>
        <v>11.765015385749189</v>
      </c>
      <c r="E24" s="97"/>
      <c r="F24" s="96"/>
    </row>
    <row r="25" spans="2:6" ht="18" customHeight="1">
      <c r="B25" s="57" t="s">
        <v>91</v>
      </c>
      <c r="C25" s="56">
        <v>22534738</v>
      </c>
      <c r="D25" s="69">
        <f>C25/(C4+C30)*100</f>
        <v>11.765015385749189</v>
      </c>
      <c r="E25" s="97"/>
      <c r="F25" s="96"/>
    </row>
    <row r="26" spans="2:6" ht="19.5" customHeight="1">
      <c r="B26" s="61" t="s">
        <v>126</v>
      </c>
      <c r="C26" s="56">
        <f>SUM(C27:C28)</f>
        <v>-3552400</v>
      </c>
      <c r="D26" s="69">
        <f>C26/(C4+C30)*100</f>
        <v>-1.854649504082782</v>
      </c>
      <c r="E26" s="97"/>
      <c r="F26" s="96"/>
    </row>
    <row r="27" spans="2:6" ht="19.5" customHeight="1">
      <c r="B27" s="61" t="s">
        <v>92</v>
      </c>
      <c r="C27" s="58">
        <v>-3552400</v>
      </c>
      <c r="D27" s="69">
        <f>C27/(C4+C30)*100</f>
        <v>-1.854649504082782</v>
      </c>
      <c r="E27" s="100"/>
      <c r="F27" s="96"/>
    </row>
    <row r="28" spans="2:6" ht="19.5" customHeight="1">
      <c r="B28" s="61" t="s">
        <v>93</v>
      </c>
      <c r="C28" s="58">
        <v>0</v>
      </c>
      <c r="D28" s="69">
        <f>C28/(C4+C30)*100</f>
        <v>0</v>
      </c>
      <c r="E28" s="100"/>
      <c r="F28" s="96"/>
    </row>
    <row r="29" spans="2:6" ht="19.5" customHeight="1">
      <c r="B29" s="62" t="s">
        <v>94</v>
      </c>
      <c r="C29" s="60">
        <f>C4-C19</f>
        <v>10339320</v>
      </c>
      <c r="D29" s="69">
        <f>C29/(C4+C30)*100</f>
        <v>5.397988602227561</v>
      </c>
      <c r="E29" s="95"/>
      <c r="F29" s="96"/>
    </row>
    <row r="30" spans="2:6" ht="19.5" customHeight="1">
      <c r="B30" s="59" t="s">
        <v>95</v>
      </c>
      <c r="C30" s="60">
        <f>SUM(C31:C37)</f>
        <v>11179124</v>
      </c>
      <c r="D30" s="69">
        <f>C30/(C4+C30)*100</f>
        <v>5.8364364324625395</v>
      </c>
      <c r="E30" s="95"/>
      <c r="F30" s="96"/>
    </row>
    <row r="31" spans="2:6" ht="19.5" customHeight="1">
      <c r="B31" s="79" t="s">
        <v>131</v>
      </c>
      <c r="C31" s="56">
        <v>55105</v>
      </c>
      <c r="D31" s="69">
        <f>C31/(C4+C30)*100</f>
        <v>0.028769412488031103</v>
      </c>
      <c r="E31" s="97"/>
      <c r="F31" s="96"/>
    </row>
    <row r="32" spans="2:6" ht="19.5" customHeight="1">
      <c r="B32" s="61" t="s">
        <v>123</v>
      </c>
      <c r="C32" s="56">
        <v>818760</v>
      </c>
      <c r="D32" s="69">
        <f>C32/(C4+C30)*100</f>
        <v>0.4274611045948707</v>
      </c>
      <c r="E32" s="97"/>
      <c r="F32" s="96"/>
    </row>
    <row r="33" spans="2:6" ht="19.5" customHeight="1">
      <c r="B33" s="61" t="s">
        <v>121</v>
      </c>
      <c r="C33" s="56">
        <v>10109259</v>
      </c>
      <c r="D33" s="69">
        <f>C33/(C4+C30)*100</f>
        <v>5.277877545038397</v>
      </c>
      <c r="E33" s="97"/>
      <c r="F33" s="96"/>
    </row>
    <row r="34" spans="2:12" ht="19.5" customHeight="1">
      <c r="B34" s="61" t="s">
        <v>96</v>
      </c>
      <c r="C34" s="56">
        <v>0</v>
      </c>
      <c r="D34" s="69">
        <f>C34/(C4+C30)*100</f>
        <v>0</v>
      </c>
      <c r="E34" s="97"/>
      <c r="F34" s="96"/>
      <c r="H34" s="82"/>
      <c r="I34" s="82"/>
      <c r="J34" s="82"/>
      <c r="K34" s="82"/>
      <c r="L34" s="82"/>
    </row>
    <row r="35" spans="2:12" ht="19.5" customHeight="1">
      <c r="B35" s="61" t="s">
        <v>97</v>
      </c>
      <c r="C35" s="56">
        <v>94000</v>
      </c>
      <c r="D35" s="69">
        <f>C35/(C4+C30)*100</f>
        <v>0.04907585108202384</v>
      </c>
      <c r="E35" s="97"/>
      <c r="F35" s="96"/>
      <c r="H35" s="82"/>
      <c r="I35" s="82"/>
      <c r="J35" s="82"/>
      <c r="K35" s="82"/>
      <c r="L35" s="82"/>
    </row>
    <row r="36" spans="2:12" ht="19.5" customHeight="1">
      <c r="B36" s="61" t="s">
        <v>122</v>
      </c>
      <c r="C36" s="45">
        <v>102000</v>
      </c>
      <c r="D36" s="69">
        <f>C36/(C4+C30)*100</f>
        <v>0.05325251925921736</v>
      </c>
      <c r="E36" s="101"/>
      <c r="F36" s="96"/>
      <c r="H36" s="82"/>
      <c r="I36" s="82"/>
      <c r="J36" s="82"/>
      <c r="K36" s="82"/>
      <c r="L36" s="82"/>
    </row>
    <row r="37" spans="2:12" ht="19.5" customHeight="1" thickBot="1">
      <c r="B37" s="66" t="s">
        <v>98</v>
      </c>
      <c r="C37" s="67">
        <v>0</v>
      </c>
      <c r="D37" s="70">
        <f>C37/(C4+C30)*100</f>
        <v>0</v>
      </c>
      <c r="E37" s="97"/>
      <c r="F37" s="96"/>
      <c r="H37" s="82"/>
      <c r="I37" s="82"/>
      <c r="J37" s="82"/>
      <c r="K37" s="82"/>
      <c r="L37" s="82"/>
    </row>
    <row r="38" spans="2:6" ht="19.5" customHeight="1">
      <c r="B38" s="59" t="s">
        <v>99</v>
      </c>
      <c r="C38" s="60">
        <f>SUM(C39:C43)</f>
        <v>4661711</v>
      </c>
      <c r="D38" s="69">
        <f>C38/(C4+C30)*100</f>
        <v>2.4338024981216217</v>
      </c>
      <c r="E38" s="95"/>
      <c r="F38" s="96"/>
    </row>
    <row r="39" spans="2:6" ht="19.5" customHeight="1">
      <c r="B39" s="61" t="s">
        <v>100</v>
      </c>
      <c r="C39" s="58">
        <v>725000</v>
      </c>
      <c r="D39" s="69">
        <f>C39/(C4+C30)*100</f>
        <v>0.37851055355816265</v>
      </c>
      <c r="E39" s="100"/>
      <c r="F39" s="96"/>
    </row>
    <row r="40" spans="2:6" ht="19.5" customHeight="1">
      <c r="B40" s="61" t="s">
        <v>101</v>
      </c>
      <c r="C40" s="58">
        <v>561000</v>
      </c>
      <c r="D40" s="69">
        <f>C40/(C4+C30)*100</f>
        <v>0.29288885592569547</v>
      </c>
      <c r="E40" s="100"/>
      <c r="F40" s="96"/>
    </row>
    <row r="41" spans="2:6" ht="19.5" customHeight="1">
      <c r="B41" s="61" t="s">
        <v>102</v>
      </c>
      <c r="C41" s="58">
        <v>3179711</v>
      </c>
      <c r="D41" s="69">
        <f>C41/(C4+C30)*100</f>
        <v>1.6600747182965225</v>
      </c>
      <c r="E41" s="100"/>
      <c r="F41" s="96"/>
    </row>
    <row r="42" spans="2:6" ht="19.5" customHeight="1">
      <c r="B42" s="61" t="s">
        <v>103</v>
      </c>
      <c r="C42" s="58">
        <v>196000</v>
      </c>
      <c r="D42" s="69">
        <f>C42/(C4+C30)*100</f>
        <v>0.10232837034124122</v>
      </c>
      <c r="E42" s="100"/>
      <c r="F42" s="96"/>
    </row>
    <row r="43" spans="2:6" ht="16.5">
      <c r="B43" s="61" t="s">
        <v>104</v>
      </c>
      <c r="C43" s="56">
        <v>0</v>
      </c>
      <c r="D43" s="69">
        <f>C43/(C4+C30)*100</f>
        <v>0</v>
      </c>
      <c r="E43" s="97"/>
      <c r="F43" s="96"/>
    </row>
    <row r="44" spans="2:6" ht="16.5">
      <c r="B44" s="62" t="s">
        <v>105</v>
      </c>
      <c r="C44" s="60">
        <f>C29+C30-C38</f>
        <v>16856733</v>
      </c>
      <c r="D44" s="69">
        <f>C44/(C4+C30)*100</f>
        <v>8.80062253656848</v>
      </c>
      <c r="E44" s="95"/>
      <c r="F44" s="96"/>
    </row>
    <row r="45" spans="2:6" ht="16.5">
      <c r="B45" s="59" t="s">
        <v>106</v>
      </c>
      <c r="C45" s="60">
        <f>SUM(C46:C49)</f>
        <v>3756814</v>
      </c>
      <c r="D45" s="69">
        <f>C45/(C4+C30)*100</f>
        <v>1.9613706851793862</v>
      </c>
      <c r="E45" s="95"/>
      <c r="F45" s="96"/>
    </row>
    <row r="46" spans="2:6" ht="16.5">
      <c r="B46" s="61" t="s">
        <v>107</v>
      </c>
      <c r="C46" s="56">
        <v>0</v>
      </c>
      <c r="D46" s="69">
        <f>C46/(C4+C30)*100</f>
        <v>0</v>
      </c>
      <c r="E46" s="97"/>
      <c r="F46" s="96"/>
    </row>
    <row r="47" spans="2:6" ht="16.5">
      <c r="B47" s="61" t="s">
        <v>108</v>
      </c>
      <c r="C47" s="56">
        <v>74800</v>
      </c>
      <c r="D47" s="69">
        <f>C47/(C4+C30)*100</f>
        <v>0.0390518474567594</v>
      </c>
      <c r="E47" s="97"/>
      <c r="F47" s="96"/>
    </row>
    <row r="48" spans="2:6" ht="16.5">
      <c r="B48" s="61" t="s">
        <v>109</v>
      </c>
      <c r="C48" s="56">
        <v>3682014</v>
      </c>
      <c r="D48" s="69">
        <f>C48/(C4+C30)*100</f>
        <v>1.922318837722627</v>
      </c>
      <c r="E48" s="97"/>
      <c r="F48" s="96"/>
    </row>
    <row r="49" spans="2:6" ht="16.5">
      <c r="B49" s="55" t="s">
        <v>110</v>
      </c>
      <c r="C49" s="56">
        <v>0</v>
      </c>
      <c r="D49" s="69">
        <f>C49/(C4+C30)*100</f>
        <v>0</v>
      </c>
      <c r="E49" s="97"/>
      <c r="F49" s="96"/>
    </row>
    <row r="50" spans="2:6" ht="16.5">
      <c r="B50" s="62" t="s">
        <v>130</v>
      </c>
      <c r="C50" s="60">
        <f>C44-C45</f>
        <v>13099919</v>
      </c>
      <c r="D50" s="69">
        <f>C50/(C4+C30)*100</f>
        <v>6.8392518513890925</v>
      </c>
      <c r="E50" s="95"/>
      <c r="F50" s="96"/>
    </row>
    <row r="51" spans="2:6" ht="16.5">
      <c r="B51" s="63" t="s">
        <v>111</v>
      </c>
      <c r="C51" s="56">
        <v>599683</v>
      </c>
      <c r="D51" s="69">
        <f>C51/(C4+C30)*100</f>
        <v>0.3130846128129926</v>
      </c>
      <c r="E51" s="97"/>
      <c r="F51" s="96"/>
    </row>
    <row r="52" spans="2:6" ht="16.5">
      <c r="B52" s="80" t="s">
        <v>112</v>
      </c>
      <c r="C52" s="58">
        <v>3360282</v>
      </c>
      <c r="D52" s="69">
        <f>C52/(C4+C30)*100</f>
        <v>1.7543478619745239</v>
      </c>
      <c r="E52" s="100"/>
      <c r="F52" s="96"/>
    </row>
    <row r="53" spans="2:6" ht="16.5">
      <c r="B53" s="63" t="s">
        <v>113</v>
      </c>
      <c r="C53" s="73">
        <v>3410661</v>
      </c>
      <c r="D53" s="69">
        <f>C53/(C4+C30)*100</f>
        <v>1.7806499077368778</v>
      </c>
      <c r="E53" s="102"/>
      <c r="F53" s="96"/>
    </row>
    <row r="54" spans="2:6" ht="17.25" thickBot="1">
      <c r="B54" s="64" t="s">
        <v>114</v>
      </c>
      <c r="C54" s="65">
        <f>C50+C51-C52-C53</f>
        <v>6928659</v>
      </c>
      <c r="D54" s="70">
        <f>C54/(C4+C30)*100</f>
        <v>3.6173386944906833</v>
      </c>
      <c r="E54" s="95"/>
      <c r="F54" s="96"/>
    </row>
    <row r="55" spans="2:5" ht="16.5">
      <c r="B55" s="3"/>
      <c r="C55" s="8"/>
      <c r="D55" s="3"/>
      <c r="E55" s="8"/>
    </row>
    <row r="56" ht="16.5"/>
    <row r="57" spans="2:6" ht="16.5">
      <c r="B57" s="88"/>
      <c r="C57" s="88"/>
      <c r="D57" s="88"/>
      <c r="E57" s="88"/>
      <c r="F57" s="88"/>
    </row>
    <row r="58" spans="2:18" s="15" customFormat="1" ht="18" customHeight="1">
      <c r="B58" s="88"/>
      <c r="C58" s="88"/>
      <c r="D58" s="88"/>
      <c r="E58" s="88"/>
      <c r="F58" s="88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2:18" s="15" customFormat="1" ht="18" customHeight="1">
      <c r="B59" s="84"/>
      <c r="C59" s="84"/>
      <c r="D59" s="85"/>
      <c r="E59" s="84"/>
      <c r="F59" s="84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2:6" ht="16.5">
      <c r="B60" s="86"/>
      <c r="C60" s="84"/>
      <c r="D60" s="87"/>
      <c r="E60" s="84"/>
      <c r="F60" s="84"/>
    </row>
    <row r="61" spans="2:6" ht="16.5">
      <c r="B61" s="86"/>
      <c r="C61" s="84"/>
      <c r="D61" s="87"/>
      <c r="E61" s="84"/>
      <c r="F61" s="84"/>
    </row>
    <row r="62" spans="2:6" ht="16.5">
      <c r="B62" s="84"/>
      <c r="C62" s="84"/>
      <c r="D62" s="87"/>
      <c r="E62" s="84"/>
      <c r="F62" s="84"/>
    </row>
    <row r="63" spans="2:6" ht="16.5">
      <c r="B63" s="84"/>
      <c r="C63" s="84"/>
      <c r="D63" s="87"/>
      <c r="E63" s="84"/>
      <c r="F63" s="84"/>
    </row>
    <row r="64" spans="2:6" ht="16.5">
      <c r="B64" s="84"/>
      <c r="C64" s="84"/>
      <c r="D64" s="84"/>
      <c r="E64" s="84"/>
      <c r="F64" s="84"/>
    </row>
    <row r="65" spans="2:6" ht="16.5">
      <c r="B65" s="84"/>
      <c r="C65" s="84"/>
      <c r="D65" s="84"/>
      <c r="E65" s="84"/>
      <c r="F65" s="84"/>
    </row>
    <row r="66" spans="2:6" ht="16.5">
      <c r="B66" s="84"/>
      <c r="C66" s="84"/>
      <c r="D66" s="84"/>
      <c r="E66" s="84"/>
      <c r="F66" s="84"/>
    </row>
    <row r="67" spans="2:6" ht="16.5">
      <c r="B67" s="84"/>
      <c r="C67" s="84"/>
      <c r="D67" s="84"/>
      <c r="E67" s="84"/>
      <c r="F67" s="84"/>
    </row>
    <row r="68" spans="2:6" ht="16.5">
      <c r="B68" s="84"/>
      <c r="C68" s="84"/>
      <c r="D68" s="84"/>
      <c r="E68" s="84"/>
      <c r="F68" s="84"/>
    </row>
    <row r="69" spans="2:6" ht="16.5">
      <c r="B69" s="84"/>
      <c r="C69" s="84"/>
      <c r="D69" s="84"/>
      <c r="E69" s="84"/>
      <c r="F69" s="84"/>
    </row>
    <row r="70" spans="2:6" ht="16.5">
      <c r="B70" s="84"/>
      <c r="C70" s="84"/>
      <c r="D70" s="84"/>
      <c r="E70" s="84"/>
      <c r="F70" s="84"/>
    </row>
    <row r="71" spans="2:6" ht="16.5">
      <c r="B71" s="84"/>
      <c r="C71" s="84"/>
      <c r="D71" s="84"/>
      <c r="E71" s="84"/>
      <c r="F71" s="84"/>
    </row>
  </sheetData>
  <sheetProtection/>
  <mergeCells count="3">
    <mergeCell ref="B1:F1"/>
    <mergeCell ref="B57:F57"/>
    <mergeCell ref="B58:F58"/>
  </mergeCells>
  <printOptions horizontalCentered="1"/>
  <pageMargins left="0.5511811023622047" right="0.5511811023622047" top="0.93" bottom="0.9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1"/>
  <sheetViews>
    <sheetView zoomScalePageLayoutView="0" workbookViewId="0" topLeftCell="A1">
      <selection activeCell="E6" sqref="E6"/>
    </sheetView>
  </sheetViews>
  <sheetFormatPr defaultColWidth="8.875" defaultRowHeight="16.5"/>
  <cols>
    <col min="1" max="1" width="8.875" style="1" customWidth="1"/>
    <col min="2" max="2" width="27.625" style="1" customWidth="1"/>
    <col min="3" max="3" width="19.625" style="1" customWidth="1"/>
    <col min="4" max="4" width="9.625" style="1" customWidth="1"/>
    <col min="5" max="5" width="19.625" style="1" customWidth="1"/>
    <col min="6" max="6" width="9.75390625" style="1" customWidth="1"/>
    <col min="7" max="16384" width="8.875" style="1" customWidth="1"/>
  </cols>
  <sheetData>
    <row r="1" spans="2:6" ht="24.75" customHeight="1">
      <c r="B1" s="103" t="s">
        <v>141</v>
      </c>
      <c r="C1" s="103"/>
      <c r="D1" s="103"/>
      <c r="E1" s="104"/>
      <c r="F1" s="104"/>
    </row>
    <row r="2" spans="2:6" ht="30" customHeight="1" thickBot="1">
      <c r="B2" s="113" t="s">
        <v>134</v>
      </c>
      <c r="C2" s="39"/>
      <c r="D2" s="114" t="s">
        <v>70</v>
      </c>
      <c r="E2" s="107"/>
      <c r="F2" s="4"/>
    </row>
    <row r="3" spans="2:6" s="2" customFormat="1" ht="33">
      <c r="B3" s="22" t="s">
        <v>0</v>
      </c>
      <c r="C3" s="21" t="s">
        <v>132</v>
      </c>
      <c r="D3" s="20" t="s">
        <v>68</v>
      </c>
      <c r="E3" s="108"/>
      <c r="F3" s="109"/>
    </row>
    <row r="4" spans="2:6" ht="28.5" customHeight="1">
      <c r="B4" s="10" t="s">
        <v>18</v>
      </c>
      <c r="C4" s="30">
        <f>C5+C7+C11+C14</f>
        <v>191681973</v>
      </c>
      <c r="D4" s="34">
        <f>D5+D7+D11+D14</f>
        <v>99.97508581571205</v>
      </c>
      <c r="E4" s="110"/>
      <c r="F4" s="99"/>
    </row>
    <row r="5" spans="2:6" ht="28.5" customHeight="1">
      <c r="B5" s="16" t="s">
        <v>41</v>
      </c>
      <c r="C5" s="18">
        <f>SUM(C6:C6)</f>
        <v>29533709</v>
      </c>
      <c r="D5" s="32">
        <f>SUM(D6:D6)</f>
        <v>15.407661209747669</v>
      </c>
      <c r="E5" s="111"/>
      <c r="F5" s="112"/>
    </row>
    <row r="6" spans="2:6" ht="28.5" customHeight="1">
      <c r="B6" s="14" t="s">
        <v>42</v>
      </c>
      <c r="C6" s="18">
        <v>29533709</v>
      </c>
      <c r="D6" s="32">
        <f>C6/$C$4*100</f>
        <v>15.407661209747669</v>
      </c>
      <c r="E6" s="111"/>
      <c r="F6" s="112"/>
    </row>
    <row r="7" spans="2:6" ht="28.5" customHeight="1">
      <c r="B7" s="16" t="s">
        <v>43</v>
      </c>
      <c r="C7" s="18">
        <f>SUM(C8:C10)</f>
        <v>56156</v>
      </c>
      <c r="D7" s="32">
        <f>SUM(D10:D10)</f>
        <v>0.004382258732280474</v>
      </c>
      <c r="E7" s="111"/>
      <c r="F7" s="112"/>
    </row>
    <row r="8" spans="2:6" ht="28.5" customHeight="1">
      <c r="B8" s="16" t="s">
        <v>118</v>
      </c>
      <c r="C8" s="18">
        <v>0</v>
      </c>
      <c r="D8" s="32">
        <f>C8/$C$4*100</f>
        <v>0</v>
      </c>
      <c r="E8" s="111"/>
      <c r="F8" s="112"/>
    </row>
    <row r="9" spans="2:6" ht="28.5" customHeight="1">
      <c r="B9" s="14" t="s">
        <v>116</v>
      </c>
      <c r="C9" s="18">
        <v>47756</v>
      </c>
      <c r="D9" s="32">
        <f>C9/$C$4*100</f>
        <v>0.02491418428795075</v>
      </c>
      <c r="E9" s="111"/>
      <c r="F9" s="112"/>
    </row>
    <row r="10" spans="2:6" ht="28.5" customHeight="1">
      <c r="B10" s="14" t="s">
        <v>125</v>
      </c>
      <c r="C10" s="18">
        <v>8400</v>
      </c>
      <c r="D10" s="32">
        <f>C10/$C$4*100</f>
        <v>0.004382258732280474</v>
      </c>
      <c r="E10" s="111"/>
      <c r="F10" s="112"/>
    </row>
    <row r="11" spans="2:6" ht="28.5" customHeight="1">
      <c r="B11" s="16" t="s">
        <v>23</v>
      </c>
      <c r="C11" s="18">
        <f>SUM(C12:C13)</f>
        <v>161979133</v>
      </c>
      <c r="D11" s="32">
        <f>SUM(D12:D13)</f>
        <v>84.50410357577027</v>
      </c>
      <c r="E11" s="111"/>
      <c r="F11" s="112"/>
    </row>
    <row r="12" spans="2:6" ht="28.5" customHeight="1">
      <c r="B12" s="14" t="s">
        <v>44</v>
      </c>
      <c r="C12" s="18">
        <v>160109105</v>
      </c>
      <c r="D12" s="32">
        <f>C12/$C$4*100</f>
        <v>83.52851470284062</v>
      </c>
      <c r="E12" s="111"/>
      <c r="F12" s="112"/>
    </row>
    <row r="13" spans="2:6" ht="28.5" customHeight="1">
      <c r="B13" s="14" t="s">
        <v>45</v>
      </c>
      <c r="C13" s="18">
        <v>1870028</v>
      </c>
      <c r="D13" s="32">
        <f>C13/$C$4*100</f>
        <v>0.9755888729296416</v>
      </c>
      <c r="E13" s="111"/>
      <c r="F13" s="112"/>
    </row>
    <row r="14" spans="2:6" ht="28.5" customHeight="1">
      <c r="B14" s="16" t="s">
        <v>46</v>
      </c>
      <c r="C14" s="18">
        <f>SUM(C15:C15)</f>
        <v>112975</v>
      </c>
      <c r="D14" s="32">
        <f>SUM(D15:D15)</f>
        <v>0.05893877146183173</v>
      </c>
      <c r="E14" s="111"/>
      <c r="F14" s="112"/>
    </row>
    <row r="15" spans="2:6" ht="28.5" customHeight="1">
      <c r="B15" s="14" t="s">
        <v>47</v>
      </c>
      <c r="C15" s="18">
        <v>112975</v>
      </c>
      <c r="D15" s="32">
        <f>C15/$C$4*100</f>
        <v>0.05893877146183173</v>
      </c>
      <c r="E15" s="111"/>
      <c r="F15" s="112"/>
    </row>
    <row r="16" spans="2:6" ht="28.5" customHeight="1">
      <c r="B16" s="11" t="s">
        <v>53</v>
      </c>
      <c r="C16" s="17">
        <f>C17+C21+C23</f>
        <v>181992715</v>
      </c>
      <c r="D16" s="31">
        <f>D17+D21+D23</f>
        <v>94.94513863335494</v>
      </c>
      <c r="E16" s="110"/>
      <c r="F16" s="99"/>
    </row>
    <row r="17" spans="2:6" ht="28.5" customHeight="1">
      <c r="B17" s="16" t="s">
        <v>48</v>
      </c>
      <c r="C17" s="18">
        <f>SUM(C18:C20)</f>
        <v>151039452</v>
      </c>
      <c r="D17" s="32">
        <f>SUM(D18:D20)</f>
        <v>78.79689969593541</v>
      </c>
      <c r="E17" s="111"/>
      <c r="F17" s="112"/>
    </row>
    <row r="18" spans="2:6" ht="28.5" customHeight="1">
      <c r="B18" s="14" t="s">
        <v>49</v>
      </c>
      <c r="C18" s="18">
        <v>151039452</v>
      </c>
      <c r="D18" s="32">
        <f aca="true" t="shared" si="0" ref="D18:D26">C18/$C$4*100</f>
        <v>78.79689969593541</v>
      </c>
      <c r="E18" s="111"/>
      <c r="F18" s="112"/>
    </row>
    <row r="19" spans="2:6" ht="28.5" customHeight="1">
      <c r="B19" s="14" t="s">
        <v>40</v>
      </c>
      <c r="C19" s="18">
        <v>0</v>
      </c>
      <c r="D19" s="32">
        <f t="shared" si="0"/>
        <v>0</v>
      </c>
      <c r="E19" s="111"/>
      <c r="F19" s="112"/>
    </row>
    <row r="20" spans="2:6" ht="28.5" customHeight="1">
      <c r="B20" s="14" t="s">
        <v>50</v>
      </c>
      <c r="C20" s="18">
        <v>0</v>
      </c>
      <c r="D20" s="32">
        <f t="shared" si="0"/>
        <v>0</v>
      </c>
      <c r="E20" s="111"/>
      <c r="F20" s="112"/>
    </row>
    <row r="21" spans="2:6" ht="28.5" customHeight="1">
      <c r="B21" s="16" t="s">
        <v>51</v>
      </c>
      <c r="C21" s="18">
        <f>SUM(C22:C22)</f>
        <v>8418525</v>
      </c>
      <c r="D21" s="32">
        <f>SUM(D22:D22)</f>
        <v>4.3919231778775565</v>
      </c>
      <c r="E21" s="111"/>
      <c r="F21" s="112"/>
    </row>
    <row r="22" spans="2:6" ht="28.5" customHeight="1">
      <c r="B22" s="14" t="s">
        <v>38</v>
      </c>
      <c r="C22" s="18">
        <v>8418525</v>
      </c>
      <c r="D22" s="32">
        <f t="shared" si="0"/>
        <v>4.3919231778775565</v>
      </c>
      <c r="E22" s="111"/>
      <c r="F22" s="112"/>
    </row>
    <row r="23" spans="2:6" ht="28.5" customHeight="1">
      <c r="B23" s="16" t="s">
        <v>52</v>
      </c>
      <c r="C23" s="18">
        <f>SUM(C24)</f>
        <v>22534738</v>
      </c>
      <c r="D23" s="32">
        <f>SUM(D24)</f>
        <v>11.756315759541978</v>
      </c>
      <c r="E23" s="111"/>
      <c r="F23" s="112"/>
    </row>
    <row r="24" spans="2:6" ht="28.5" customHeight="1">
      <c r="B24" s="14" t="s">
        <v>39</v>
      </c>
      <c r="C24" s="18">
        <v>22534738</v>
      </c>
      <c r="D24" s="32">
        <f t="shared" si="0"/>
        <v>11.756315759541978</v>
      </c>
      <c r="E24" s="111"/>
      <c r="F24" s="112"/>
    </row>
    <row r="25" spans="2:6" ht="28.5" customHeight="1">
      <c r="B25" s="11" t="s">
        <v>20</v>
      </c>
      <c r="C25" s="17">
        <f>C4-C16</f>
        <v>9689258</v>
      </c>
      <c r="D25" s="31">
        <f>D4-D16</f>
        <v>5.029947182357105</v>
      </c>
      <c r="E25" s="110"/>
      <c r="F25" s="99"/>
    </row>
    <row r="26" spans="2:6" ht="28.5" customHeight="1">
      <c r="B26" s="11" t="s">
        <v>21</v>
      </c>
      <c r="C26" s="17">
        <f>E27</f>
        <v>0</v>
      </c>
      <c r="D26" s="31">
        <f t="shared" si="0"/>
        <v>0</v>
      </c>
      <c r="E26" s="110"/>
      <c r="F26" s="99"/>
    </row>
    <row r="27" spans="2:6" ht="28.5" customHeight="1" thickBot="1">
      <c r="B27" s="19" t="s">
        <v>22</v>
      </c>
      <c r="C27" s="29">
        <f>C25+C26</f>
        <v>9689258</v>
      </c>
      <c r="D27" s="33">
        <f>D25+D26</f>
        <v>5.029947182357105</v>
      </c>
      <c r="E27" s="110"/>
      <c r="F27" s="99"/>
    </row>
    <row r="28" spans="2:6" s="15" customFormat="1" ht="18" customHeight="1">
      <c r="B28" s="89"/>
      <c r="C28" s="89"/>
      <c r="D28" s="89"/>
      <c r="E28" s="89"/>
      <c r="F28" s="89"/>
    </row>
    <row r="29" spans="2:6" s="15" customFormat="1" ht="18" customHeight="1">
      <c r="B29" s="89"/>
      <c r="C29" s="89"/>
      <c r="D29" s="89"/>
      <c r="E29" s="89"/>
      <c r="F29" s="89"/>
    </row>
    <row r="30" spans="2:6" ht="30" customHeight="1">
      <c r="B30" s="9"/>
      <c r="C30" s="9"/>
      <c r="D30" s="9"/>
      <c r="E30" s="6"/>
      <c r="F30" s="7"/>
    </row>
    <row r="31" spans="2:5" ht="19.5" customHeight="1">
      <c r="B31" s="3"/>
      <c r="C31" s="3"/>
      <c r="D31" s="3"/>
      <c r="E31" s="5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3">
    <mergeCell ref="B28:F28"/>
    <mergeCell ref="B29:F29"/>
    <mergeCell ref="B1:F1"/>
  </mergeCells>
  <printOptions horizontalCentered="1"/>
  <pageMargins left="0.5511811023622047" right="0.5511811023622047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9"/>
  <sheetViews>
    <sheetView zoomScalePageLayoutView="0" workbookViewId="0" topLeftCell="A1">
      <selection activeCell="G6" sqref="G6"/>
    </sheetView>
  </sheetViews>
  <sheetFormatPr defaultColWidth="8.875" defaultRowHeight="16.5"/>
  <cols>
    <col min="1" max="1" width="8.875" style="1" customWidth="1"/>
    <col min="2" max="2" width="27.625" style="1" customWidth="1"/>
    <col min="3" max="3" width="20.625" style="1" customWidth="1"/>
    <col min="4" max="4" width="9.375" style="1" customWidth="1"/>
    <col min="5" max="5" width="20.625" style="1" customWidth="1"/>
    <col min="6" max="6" width="9.625" style="1" customWidth="1"/>
    <col min="7" max="16384" width="8.875" style="1" customWidth="1"/>
  </cols>
  <sheetData>
    <row r="1" spans="2:6" ht="24.75" customHeight="1">
      <c r="B1" s="103" t="s">
        <v>135</v>
      </c>
      <c r="C1" s="103"/>
      <c r="D1" s="103"/>
      <c r="E1" s="104"/>
      <c r="F1" s="104"/>
    </row>
    <row r="2" spans="2:6" ht="30" customHeight="1" thickBot="1">
      <c r="B2" s="113" t="s">
        <v>136</v>
      </c>
      <c r="C2" s="38"/>
      <c r="D2" s="114" t="s">
        <v>70</v>
      </c>
      <c r="E2" s="107"/>
      <c r="F2" s="4"/>
    </row>
    <row r="3" spans="2:6" s="2" customFormat="1" ht="33">
      <c r="B3" s="22" t="s">
        <v>27</v>
      </c>
      <c r="C3" s="21" t="s">
        <v>132</v>
      </c>
      <c r="D3" s="20" t="s">
        <v>68</v>
      </c>
      <c r="E3" s="108"/>
      <c r="F3" s="109"/>
    </row>
    <row r="4" spans="2:6" ht="30" customHeight="1">
      <c r="B4" s="11" t="s">
        <v>28</v>
      </c>
      <c r="C4" s="17">
        <f>SUM(C5:C5)</f>
        <v>29533709</v>
      </c>
      <c r="D4" s="31">
        <f>SUM(D5:D5)</f>
        <v>15.407661209747669</v>
      </c>
      <c r="E4" s="110"/>
      <c r="F4" s="99"/>
    </row>
    <row r="5" spans="2:6" ht="30" customHeight="1">
      <c r="B5" s="16" t="s">
        <v>42</v>
      </c>
      <c r="C5" s="18">
        <v>29533709</v>
      </c>
      <c r="D5" s="32">
        <f>C5/$C$15*100</f>
        <v>15.407661209747669</v>
      </c>
      <c r="E5" s="111"/>
      <c r="F5" s="112"/>
    </row>
    <row r="6" spans="2:6" ht="30" customHeight="1">
      <c r="B6" s="11" t="s">
        <v>29</v>
      </c>
      <c r="C6" s="17">
        <f>SUM(C7:C9)</f>
        <v>56156</v>
      </c>
      <c r="D6" s="31">
        <f>SUM(D9:D9)</f>
        <v>0.004382258732280474</v>
      </c>
      <c r="E6" s="110"/>
      <c r="F6" s="99"/>
    </row>
    <row r="7" spans="2:6" ht="30" customHeight="1">
      <c r="B7" s="16" t="s">
        <v>119</v>
      </c>
      <c r="C7" s="18">
        <v>0</v>
      </c>
      <c r="D7" s="31">
        <f>C7/$C$4*100</f>
        <v>0</v>
      </c>
      <c r="E7" s="111"/>
      <c r="F7" s="99"/>
    </row>
    <row r="8" spans="2:6" ht="30" customHeight="1">
      <c r="B8" s="75" t="s">
        <v>120</v>
      </c>
      <c r="C8" s="18">
        <v>47756</v>
      </c>
      <c r="D8" s="31">
        <f>C8/$C$4*100</f>
        <v>0.16169997476442935</v>
      </c>
      <c r="E8" s="111"/>
      <c r="F8" s="99"/>
    </row>
    <row r="9" spans="2:6" ht="30" customHeight="1">
      <c r="B9" s="16" t="s">
        <v>125</v>
      </c>
      <c r="C9" s="18">
        <v>8400</v>
      </c>
      <c r="D9" s="32">
        <f>C9/$C$15*100</f>
        <v>0.004382258732280474</v>
      </c>
      <c r="E9" s="111"/>
      <c r="F9" s="112"/>
    </row>
    <row r="10" spans="2:6" ht="30" customHeight="1">
      <c r="B10" s="11" t="s">
        <v>30</v>
      </c>
      <c r="C10" s="17">
        <f>SUM(C11:C12)</f>
        <v>161979133</v>
      </c>
      <c r="D10" s="31">
        <f>SUM(D11:D12)</f>
        <v>84.50410357577027</v>
      </c>
      <c r="E10" s="110"/>
      <c r="F10" s="99"/>
    </row>
    <row r="11" spans="2:6" ht="30" customHeight="1">
      <c r="B11" s="16" t="s">
        <v>44</v>
      </c>
      <c r="C11" s="18">
        <v>160109105</v>
      </c>
      <c r="D11" s="32">
        <f>C11/$C$15*100</f>
        <v>83.52851470284062</v>
      </c>
      <c r="E11" s="111"/>
      <c r="F11" s="112"/>
    </row>
    <row r="12" spans="2:6" ht="30" customHeight="1">
      <c r="B12" s="16" t="s">
        <v>45</v>
      </c>
      <c r="C12" s="18">
        <v>1870028</v>
      </c>
      <c r="D12" s="32">
        <f>C12/$C$15*100</f>
        <v>0.9755888729296416</v>
      </c>
      <c r="E12" s="111"/>
      <c r="F12" s="112"/>
    </row>
    <row r="13" spans="2:6" ht="30" customHeight="1">
      <c r="B13" s="11" t="s">
        <v>46</v>
      </c>
      <c r="C13" s="17">
        <f>SUM(C14:C14)</f>
        <v>112975</v>
      </c>
      <c r="D13" s="31">
        <f>SUM(D14:D14)</f>
        <v>0.05893877146183173</v>
      </c>
      <c r="E13" s="110"/>
      <c r="F13" s="99"/>
    </row>
    <row r="14" spans="2:6" ht="30" customHeight="1">
      <c r="B14" s="16" t="s">
        <v>47</v>
      </c>
      <c r="C14" s="18">
        <v>112975</v>
      </c>
      <c r="D14" s="32">
        <f>C14/$C$15*100</f>
        <v>0.05893877146183173</v>
      </c>
      <c r="E14" s="111"/>
      <c r="F14" s="112"/>
    </row>
    <row r="15" spans="2:6" ht="30" customHeight="1" thickBot="1">
      <c r="B15" s="19" t="s">
        <v>54</v>
      </c>
      <c r="C15" s="29">
        <f>C4+C6+C10+C13</f>
        <v>191681973</v>
      </c>
      <c r="D15" s="33">
        <f>D4+D6+D10+D13</f>
        <v>99.97508581571205</v>
      </c>
      <c r="E15" s="110"/>
      <c r="F15" s="99"/>
    </row>
    <row r="16" spans="2:6" s="15" customFormat="1" ht="30" customHeight="1">
      <c r="B16" s="89"/>
      <c r="C16" s="89"/>
      <c r="D16" s="89"/>
      <c r="E16" s="89"/>
      <c r="F16" s="89"/>
    </row>
    <row r="17" spans="2:6" s="15" customFormat="1" ht="30" customHeight="1">
      <c r="B17" s="89"/>
      <c r="C17" s="89"/>
      <c r="D17" s="89"/>
      <c r="E17" s="89"/>
      <c r="F17" s="89"/>
    </row>
    <row r="18" spans="2:6" ht="30" customHeight="1">
      <c r="B18" s="9"/>
      <c r="C18" s="9"/>
      <c r="D18" s="9"/>
      <c r="E18" s="6"/>
      <c r="F18" s="7"/>
    </row>
    <row r="19" spans="2:5" ht="19.5" customHeight="1">
      <c r="B19" s="3"/>
      <c r="C19" s="3"/>
      <c r="D19" s="3"/>
      <c r="E19" s="5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3">
    <mergeCell ref="B16:F16"/>
    <mergeCell ref="B17:F17"/>
    <mergeCell ref="B1:F1"/>
  </mergeCells>
  <printOptions horizontalCentered="1"/>
  <pageMargins left="0.5511811023622047" right="0.5511811023622047" top="1.1811023622047245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36"/>
  <sheetViews>
    <sheetView zoomScalePageLayoutView="0" workbookViewId="0" topLeftCell="A1">
      <selection activeCell="E10" sqref="E10"/>
    </sheetView>
  </sheetViews>
  <sheetFormatPr defaultColWidth="8.875" defaultRowHeight="16.5"/>
  <cols>
    <col min="1" max="1" width="8.875" style="1" customWidth="1"/>
    <col min="2" max="2" width="30.50390625" style="1" customWidth="1"/>
    <col min="3" max="3" width="20.625" style="1" customWidth="1"/>
    <col min="4" max="4" width="9.50390625" style="1" customWidth="1"/>
    <col min="5" max="5" width="20.625" style="1" customWidth="1"/>
    <col min="6" max="6" width="9.75390625" style="1" customWidth="1"/>
    <col min="7" max="16384" width="8.875" style="1" customWidth="1"/>
  </cols>
  <sheetData>
    <row r="1" spans="2:6" ht="24.75" customHeight="1">
      <c r="B1" s="103" t="s">
        <v>137</v>
      </c>
      <c r="C1" s="103"/>
      <c r="D1" s="103"/>
      <c r="E1" s="104"/>
      <c r="F1" s="104"/>
    </row>
    <row r="2" spans="2:6" ht="30" customHeight="1" thickBot="1">
      <c r="B2" s="90" t="s">
        <v>138</v>
      </c>
      <c r="C2" s="90"/>
      <c r="D2" s="90"/>
      <c r="E2" s="107"/>
      <c r="F2" s="4"/>
    </row>
    <row r="3" spans="2:6" s="2" customFormat="1" ht="33">
      <c r="B3" s="22" t="s">
        <v>31</v>
      </c>
      <c r="C3" s="21" t="s">
        <v>132</v>
      </c>
      <c r="D3" s="20" t="s">
        <v>67</v>
      </c>
      <c r="E3" s="108"/>
      <c r="F3" s="109"/>
    </row>
    <row r="4" spans="2:6" ht="18" customHeight="1">
      <c r="B4" s="25" t="s">
        <v>37</v>
      </c>
      <c r="C4" s="17">
        <f>C5+C12+C14</f>
        <v>151039452</v>
      </c>
      <c r="D4" s="40">
        <f aca="true" t="shared" si="0" ref="D4:D20">C4/$C$32*100</f>
        <v>82.99203185138482</v>
      </c>
      <c r="E4" s="110"/>
      <c r="F4" s="115"/>
    </row>
    <row r="5" spans="2:6" ht="18" customHeight="1">
      <c r="B5" s="26" t="s">
        <v>32</v>
      </c>
      <c r="C5" s="18">
        <f>SUM(C6:C11)</f>
        <v>151039452</v>
      </c>
      <c r="D5" s="41">
        <f t="shared" si="0"/>
        <v>82.99203185138482</v>
      </c>
      <c r="E5" s="111"/>
      <c r="F5" s="116"/>
    </row>
    <row r="6" spans="2:6" ht="18" customHeight="1">
      <c r="B6" s="27" t="s">
        <v>34</v>
      </c>
      <c r="C6" s="18">
        <v>137352172</v>
      </c>
      <c r="D6" s="41">
        <f t="shared" si="0"/>
        <v>75.47124729690417</v>
      </c>
      <c r="E6" s="111"/>
      <c r="F6" s="116"/>
    </row>
    <row r="7" spans="2:6" ht="18" customHeight="1">
      <c r="B7" s="27" t="s">
        <v>35</v>
      </c>
      <c r="C7" s="18">
        <v>8658529</v>
      </c>
      <c r="D7" s="41">
        <f t="shared" si="0"/>
        <v>4.757623952145558</v>
      </c>
      <c r="E7" s="111"/>
      <c r="F7" s="116"/>
    </row>
    <row r="8" spans="2:6" ht="18" customHeight="1">
      <c r="B8" s="27" t="s">
        <v>56</v>
      </c>
      <c r="C8" s="18">
        <v>2314924</v>
      </c>
      <c r="D8" s="41">
        <f t="shared" si="0"/>
        <v>1.2719871781680931</v>
      </c>
      <c r="E8" s="111"/>
      <c r="F8" s="116"/>
    </row>
    <row r="9" spans="2:6" ht="18" customHeight="1">
      <c r="B9" s="27" t="s">
        <v>57</v>
      </c>
      <c r="C9" s="18">
        <v>456658</v>
      </c>
      <c r="D9" s="41">
        <f t="shared" si="0"/>
        <v>0.2509210327457338</v>
      </c>
      <c r="E9" s="111"/>
      <c r="F9" s="116"/>
    </row>
    <row r="10" spans="2:6" ht="36.75" customHeight="1">
      <c r="B10" s="27" t="s">
        <v>59</v>
      </c>
      <c r="C10" s="44">
        <v>1952073</v>
      </c>
      <c r="D10" s="118">
        <f t="shared" si="0"/>
        <v>1.0726105163055566</v>
      </c>
      <c r="E10" s="117"/>
      <c r="F10" s="116"/>
    </row>
    <row r="11" spans="2:6" ht="18" customHeight="1">
      <c r="B11" s="27" t="s">
        <v>36</v>
      </c>
      <c r="C11" s="18">
        <v>305096</v>
      </c>
      <c r="D11" s="41">
        <f t="shared" si="0"/>
        <v>0.1676418751157155</v>
      </c>
      <c r="E11" s="111"/>
      <c r="F11" s="116"/>
    </row>
    <row r="12" spans="2:6" ht="18" customHeight="1">
      <c r="B12" s="26" t="s">
        <v>40</v>
      </c>
      <c r="C12" s="18">
        <f>SUM(C13)</f>
        <v>0</v>
      </c>
      <c r="D12" s="41">
        <f t="shared" si="0"/>
        <v>0</v>
      </c>
      <c r="E12" s="111"/>
      <c r="F12" s="116"/>
    </row>
    <row r="13" spans="2:6" ht="36" customHeight="1">
      <c r="B13" s="27" t="s">
        <v>59</v>
      </c>
      <c r="C13" s="44">
        <v>0</v>
      </c>
      <c r="D13" s="118">
        <f t="shared" si="0"/>
        <v>0</v>
      </c>
      <c r="E13" s="117"/>
      <c r="F13" s="116"/>
    </row>
    <row r="14" spans="2:6" ht="18" customHeight="1">
      <c r="B14" s="26" t="s">
        <v>50</v>
      </c>
      <c r="C14" s="18">
        <f>SUM(C15:C19)</f>
        <v>0</v>
      </c>
      <c r="D14" s="41">
        <f t="shared" si="0"/>
        <v>0</v>
      </c>
      <c r="E14" s="111"/>
      <c r="F14" s="116"/>
    </row>
    <row r="15" spans="2:6" ht="18" customHeight="1">
      <c r="B15" s="27" t="s">
        <v>34</v>
      </c>
      <c r="C15" s="18"/>
      <c r="D15" s="41">
        <f t="shared" si="0"/>
        <v>0</v>
      </c>
      <c r="E15" s="111"/>
      <c r="F15" s="116"/>
    </row>
    <row r="16" spans="2:6" ht="18" customHeight="1">
      <c r="B16" s="27" t="s">
        <v>35</v>
      </c>
      <c r="C16" s="18"/>
      <c r="D16" s="41">
        <f t="shared" si="0"/>
        <v>0</v>
      </c>
      <c r="E16" s="111"/>
      <c r="F16" s="116"/>
    </row>
    <row r="17" spans="2:6" ht="18" customHeight="1">
      <c r="B17" s="27" t="s">
        <v>56</v>
      </c>
      <c r="C17" s="18">
        <v>0</v>
      </c>
      <c r="D17" s="41">
        <f t="shared" si="0"/>
        <v>0</v>
      </c>
      <c r="E17" s="111"/>
      <c r="F17" s="116"/>
    </row>
    <row r="18" spans="2:6" ht="36" customHeight="1">
      <c r="B18" s="27" t="s">
        <v>59</v>
      </c>
      <c r="C18" s="44"/>
      <c r="D18" s="41">
        <f t="shared" si="0"/>
        <v>0</v>
      </c>
      <c r="E18" s="117"/>
      <c r="F18" s="116"/>
    </row>
    <row r="19" spans="2:6" ht="18" customHeight="1">
      <c r="B19" s="27" t="s">
        <v>36</v>
      </c>
      <c r="C19" s="18"/>
      <c r="D19" s="41">
        <f t="shared" si="0"/>
        <v>0</v>
      </c>
      <c r="E19" s="111"/>
      <c r="F19" s="116"/>
    </row>
    <row r="20" spans="2:6" ht="18" customHeight="1">
      <c r="B20" s="11" t="s">
        <v>19</v>
      </c>
      <c r="C20" s="17">
        <f>C21</f>
        <v>8418525</v>
      </c>
      <c r="D20" s="40">
        <f t="shared" si="0"/>
        <v>4.625748343827938</v>
      </c>
      <c r="E20" s="110"/>
      <c r="F20" s="115"/>
    </row>
    <row r="21" spans="2:6" ht="18" customHeight="1">
      <c r="B21" s="26" t="s">
        <v>38</v>
      </c>
      <c r="C21" s="18">
        <f>SUM(C22)</f>
        <v>8418525</v>
      </c>
      <c r="D21" s="41">
        <f>SUM(D22)</f>
        <v>4.625748343827938</v>
      </c>
      <c r="E21" s="111"/>
      <c r="F21" s="116"/>
    </row>
    <row r="22" spans="2:6" ht="18" customHeight="1">
      <c r="B22" s="27" t="s">
        <v>60</v>
      </c>
      <c r="C22" s="18">
        <v>8418525</v>
      </c>
      <c r="D22" s="41">
        <f>C22/$C$32*100</f>
        <v>4.625748343827938</v>
      </c>
      <c r="E22" s="111"/>
      <c r="F22" s="116"/>
    </row>
    <row r="23" spans="2:6" ht="18" customHeight="1">
      <c r="B23" s="23" t="s">
        <v>33</v>
      </c>
      <c r="C23" s="17">
        <f>SUM(C24)</f>
        <v>22534738</v>
      </c>
      <c r="D23" s="40">
        <f>C23/$C$32*100</f>
        <v>12.38221980478724</v>
      </c>
      <c r="E23" s="110"/>
      <c r="F23" s="115"/>
    </row>
    <row r="24" spans="2:6" ht="18" customHeight="1">
      <c r="B24" s="26" t="s">
        <v>39</v>
      </c>
      <c r="C24" s="18">
        <f>SUM(C25:C31)</f>
        <v>22534738</v>
      </c>
      <c r="D24" s="41">
        <f>SUM(D25:D31)</f>
        <v>12.382219804787242</v>
      </c>
      <c r="E24" s="111"/>
      <c r="F24" s="116"/>
    </row>
    <row r="25" spans="2:6" ht="18" customHeight="1">
      <c r="B25" s="27" t="s">
        <v>34</v>
      </c>
      <c r="C25" s="18">
        <v>20798401</v>
      </c>
      <c r="D25" s="41">
        <f aca="true" t="shared" si="1" ref="D25:D32">C25/$C$32*100</f>
        <v>11.428150297114916</v>
      </c>
      <c r="E25" s="111"/>
      <c r="F25" s="116"/>
    </row>
    <row r="26" spans="2:6" ht="18" customHeight="1">
      <c r="B26" s="27" t="s">
        <v>35</v>
      </c>
      <c r="C26" s="18">
        <v>1595866</v>
      </c>
      <c r="D26" s="41">
        <f t="shared" si="1"/>
        <v>0.8768845500216863</v>
      </c>
      <c r="E26" s="111"/>
      <c r="F26" s="116"/>
    </row>
    <row r="27" spans="2:6" ht="18" customHeight="1">
      <c r="B27" s="27" t="s">
        <v>56</v>
      </c>
      <c r="C27" s="18">
        <v>99957</v>
      </c>
      <c r="D27" s="41">
        <f t="shared" si="1"/>
        <v>0.05492362702540044</v>
      </c>
      <c r="E27" s="111"/>
      <c r="F27" s="116"/>
    </row>
    <row r="28" spans="2:6" ht="18" customHeight="1">
      <c r="B28" s="27" t="s">
        <v>57</v>
      </c>
      <c r="C28" s="18">
        <v>38674</v>
      </c>
      <c r="D28" s="41">
        <f t="shared" si="1"/>
        <v>0.021250301145295844</v>
      </c>
      <c r="E28" s="111"/>
      <c r="F28" s="116"/>
    </row>
    <row r="29" spans="2:6" ht="18" customHeight="1">
      <c r="B29" s="27" t="s">
        <v>58</v>
      </c>
      <c r="C29" s="18">
        <v>840</v>
      </c>
      <c r="D29" s="41">
        <f t="shared" si="1"/>
        <v>0.000461556936496057</v>
      </c>
      <c r="E29" s="111"/>
      <c r="F29" s="116"/>
    </row>
    <row r="30" spans="2:6" ht="35.25" customHeight="1">
      <c r="B30" s="27" t="s">
        <v>59</v>
      </c>
      <c r="C30" s="44">
        <v>1000</v>
      </c>
      <c r="D30" s="118">
        <f t="shared" si="1"/>
        <v>0.0005494725434476869</v>
      </c>
      <c r="E30" s="117"/>
      <c r="F30" s="116"/>
    </row>
    <row r="31" spans="2:6" ht="18" customHeight="1">
      <c r="B31" s="27" t="s">
        <v>36</v>
      </c>
      <c r="C31" s="18">
        <v>0</v>
      </c>
      <c r="D31" s="41">
        <f t="shared" si="1"/>
        <v>0</v>
      </c>
      <c r="E31" s="111"/>
      <c r="F31" s="116"/>
    </row>
    <row r="32" spans="2:6" ht="18" customHeight="1" thickBot="1">
      <c r="B32" s="24" t="s">
        <v>55</v>
      </c>
      <c r="C32" s="29">
        <f>C4+C20+C23</f>
        <v>181992715</v>
      </c>
      <c r="D32" s="42">
        <f t="shared" si="1"/>
        <v>100</v>
      </c>
      <c r="E32" s="110"/>
      <c r="F32" s="115"/>
    </row>
    <row r="33" spans="2:6" s="15" customFormat="1" ht="18" customHeight="1">
      <c r="B33" s="89"/>
      <c r="C33" s="89"/>
      <c r="D33" s="89"/>
      <c r="E33" s="89"/>
      <c r="F33" s="89"/>
    </row>
    <row r="34" spans="2:6" s="15" customFormat="1" ht="18" customHeight="1">
      <c r="B34" s="89"/>
      <c r="C34" s="89"/>
      <c r="D34" s="89"/>
      <c r="E34" s="89"/>
      <c r="F34" s="89"/>
    </row>
    <row r="35" spans="2:6" ht="30" customHeight="1">
      <c r="B35" s="9"/>
      <c r="C35" s="9"/>
      <c r="D35" s="9"/>
      <c r="E35" s="6"/>
      <c r="F35" s="7"/>
    </row>
    <row r="36" spans="2:5" ht="19.5" customHeight="1">
      <c r="B36" s="3"/>
      <c r="C36" s="3"/>
      <c r="D36" s="3"/>
      <c r="E36" s="5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B33:F33"/>
    <mergeCell ref="B34:F34"/>
    <mergeCell ref="B2:D2"/>
    <mergeCell ref="B1:F1"/>
  </mergeCells>
  <printOptions horizontalCentered="1" verticalCentered="1"/>
  <pageMargins left="0.5511811023622047" right="0.5511811023622047" top="0.787401574803149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0"/>
  <sheetViews>
    <sheetView zoomScalePageLayoutView="0" workbookViewId="0" topLeftCell="A1">
      <selection activeCell="D7" sqref="D7"/>
    </sheetView>
  </sheetViews>
  <sheetFormatPr defaultColWidth="8.875" defaultRowHeight="16.5"/>
  <cols>
    <col min="1" max="1" width="8.875" style="1" customWidth="1"/>
    <col min="2" max="2" width="46.625" style="1" customWidth="1"/>
    <col min="3" max="4" width="18.625" style="72" customWidth="1"/>
    <col min="5" max="16384" width="8.875" style="1" customWidth="1"/>
  </cols>
  <sheetData>
    <row r="1" spans="2:6" ht="24.75" customHeight="1">
      <c r="B1" s="103" t="s">
        <v>137</v>
      </c>
      <c r="C1" s="103"/>
      <c r="D1" s="103"/>
      <c r="E1" s="46"/>
      <c r="F1" s="46"/>
    </row>
    <row r="2" spans="2:4" ht="30" customHeight="1" thickBot="1">
      <c r="B2" s="38" t="s">
        <v>139</v>
      </c>
      <c r="C2" s="71"/>
      <c r="D2" s="119"/>
    </row>
    <row r="3" spans="2:4" s="2" customFormat="1" ht="30" customHeight="1">
      <c r="B3" s="22" t="s">
        <v>6</v>
      </c>
      <c r="C3" s="122" t="s">
        <v>132</v>
      </c>
      <c r="D3" s="120"/>
    </row>
    <row r="4" spans="2:4" ht="30" customHeight="1">
      <c r="B4" s="11" t="s">
        <v>24</v>
      </c>
      <c r="C4" s="123"/>
      <c r="D4" s="82"/>
    </row>
    <row r="5" spans="2:4" ht="30" customHeight="1">
      <c r="B5" s="16" t="s">
        <v>10</v>
      </c>
      <c r="C5" s="123">
        <v>9689258</v>
      </c>
      <c r="D5" s="82"/>
    </row>
    <row r="6" spans="2:4" ht="30" customHeight="1">
      <c r="B6" s="16" t="s">
        <v>11</v>
      </c>
      <c r="C6" s="123">
        <f>SUM(C7:C8)</f>
        <v>3410661</v>
      </c>
      <c r="D6" s="82"/>
    </row>
    <row r="7" spans="2:4" ht="30" customHeight="1">
      <c r="B7" s="14" t="s">
        <v>12</v>
      </c>
      <c r="C7" s="123">
        <v>0</v>
      </c>
      <c r="D7" s="82"/>
    </row>
    <row r="8" spans="2:4" ht="30" customHeight="1">
      <c r="B8" s="14" t="s">
        <v>13</v>
      </c>
      <c r="C8" s="123">
        <v>3410661</v>
      </c>
      <c r="D8" s="82"/>
    </row>
    <row r="9" spans="2:4" ht="30" customHeight="1">
      <c r="B9" s="43" t="s">
        <v>71</v>
      </c>
      <c r="C9" s="124">
        <f>C5+C6</f>
        <v>13099919</v>
      </c>
      <c r="D9" s="121"/>
    </row>
    <row r="10" spans="2:4" ht="30" customHeight="1">
      <c r="B10" s="11" t="s">
        <v>25</v>
      </c>
      <c r="C10" s="123"/>
      <c r="D10" s="82"/>
    </row>
    <row r="11" spans="2:4" ht="30" customHeight="1">
      <c r="B11" s="16" t="s">
        <v>65</v>
      </c>
      <c r="C11" s="123">
        <v>0</v>
      </c>
      <c r="D11" s="82"/>
    </row>
    <row r="12" spans="2:4" ht="30" customHeight="1">
      <c r="B12" s="16" t="s">
        <v>63</v>
      </c>
      <c r="C12" s="123">
        <v>-15212</v>
      </c>
      <c r="D12" s="82"/>
    </row>
    <row r="13" spans="2:4" ht="30" customHeight="1">
      <c r="B13" s="16" t="s">
        <v>64</v>
      </c>
      <c r="C13" s="123">
        <v>40000</v>
      </c>
      <c r="D13" s="82"/>
    </row>
    <row r="14" spans="2:4" ht="30" customHeight="1">
      <c r="B14" s="16" t="s">
        <v>66</v>
      </c>
      <c r="C14" s="123">
        <v>-72084</v>
      </c>
      <c r="D14" s="82"/>
    </row>
    <row r="15" spans="2:4" ht="30" customHeight="1">
      <c r="B15" s="43" t="s">
        <v>72</v>
      </c>
      <c r="C15" s="124">
        <f>SUM(C11:C14)</f>
        <v>-47296</v>
      </c>
      <c r="D15" s="121"/>
    </row>
    <row r="16" spans="2:4" ht="30" customHeight="1">
      <c r="B16" s="11" t="s">
        <v>7</v>
      </c>
      <c r="C16" s="124">
        <f>C9+C15</f>
        <v>13052623</v>
      </c>
      <c r="D16" s="121"/>
    </row>
    <row r="17" spans="2:4" ht="30" customHeight="1">
      <c r="B17" s="11" t="s">
        <v>9</v>
      </c>
      <c r="C17" s="124">
        <v>69899609</v>
      </c>
      <c r="D17" s="121"/>
    </row>
    <row r="18" spans="2:4" ht="30" customHeight="1">
      <c r="B18" s="11" t="s">
        <v>8</v>
      </c>
      <c r="C18" s="124">
        <v>82952232</v>
      </c>
      <c r="D18" s="121"/>
    </row>
    <row r="19" spans="2:4" ht="30" customHeight="1" thickBot="1">
      <c r="B19" s="19"/>
      <c r="C19" s="125"/>
      <c r="D19" s="121"/>
    </row>
    <row r="20" ht="16.5">
      <c r="D20" s="82"/>
    </row>
  </sheetData>
  <sheetProtection/>
  <mergeCells count="1">
    <mergeCell ref="B1:D1"/>
  </mergeCells>
  <printOptions horizontalCentered="1"/>
  <pageMargins left="0.7480314960629921" right="0.7480314960629921" top="1.1811023622047245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6"/>
  <sheetViews>
    <sheetView tabSelected="1" zoomScalePageLayoutView="0" workbookViewId="0" topLeftCell="A1">
      <selection activeCell="G5" sqref="G5"/>
    </sheetView>
  </sheetViews>
  <sheetFormatPr defaultColWidth="8.875" defaultRowHeight="16.5"/>
  <cols>
    <col min="1" max="1" width="8.875" style="1" customWidth="1"/>
    <col min="2" max="2" width="24.25390625" style="1" customWidth="1"/>
    <col min="3" max="3" width="18.625" style="1" customWidth="1"/>
    <col min="4" max="4" width="9.625" style="1" customWidth="1"/>
    <col min="5" max="5" width="18.625" style="1" customWidth="1"/>
    <col min="6" max="6" width="9.625" style="1" customWidth="1"/>
    <col min="7" max="16384" width="8.875" style="1" customWidth="1"/>
  </cols>
  <sheetData>
    <row r="1" spans="2:6" ht="24.75" customHeight="1">
      <c r="B1" s="103" t="s">
        <v>141</v>
      </c>
      <c r="C1" s="103"/>
      <c r="D1" s="103"/>
      <c r="E1" s="104"/>
      <c r="F1" s="104"/>
    </row>
    <row r="2" spans="2:6" ht="30" customHeight="1" thickBot="1">
      <c r="B2" s="91" t="s">
        <v>140</v>
      </c>
      <c r="C2" s="91"/>
      <c r="D2" s="91"/>
      <c r="E2" s="107"/>
      <c r="F2" s="4"/>
    </row>
    <row r="3" spans="2:6" s="2" customFormat="1" ht="33">
      <c r="B3" s="22" t="s">
        <v>0</v>
      </c>
      <c r="C3" s="21" t="s">
        <v>132</v>
      </c>
      <c r="D3" s="20" t="s">
        <v>1</v>
      </c>
      <c r="E3" s="108"/>
      <c r="F3" s="109"/>
    </row>
    <row r="4" spans="2:6" s="2" customFormat="1" ht="24.75" customHeight="1">
      <c r="B4" s="28" t="s">
        <v>62</v>
      </c>
      <c r="C4" s="17">
        <f>SUM(C5)+C9</f>
        <v>82967444</v>
      </c>
      <c r="D4" s="35">
        <f aca="true" t="shared" si="0" ref="D4:D20">C4/$C$11*100</f>
        <v>100.01833826484621</v>
      </c>
      <c r="E4" s="110"/>
      <c r="F4" s="127"/>
    </row>
    <row r="5" spans="2:6" ht="24.75" customHeight="1">
      <c r="B5" s="11" t="s">
        <v>2</v>
      </c>
      <c r="C5" s="17">
        <f>SUM(C6:C8)</f>
        <v>82952232</v>
      </c>
      <c r="D5" s="35">
        <f t="shared" si="0"/>
        <v>100</v>
      </c>
      <c r="E5" s="110"/>
      <c r="F5" s="127"/>
    </row>
    <row r="6" spans="2:6" ht="24.75" customHeight="1">
      <c r="B6" s="14" t="s">
        <v>14</v>
      </c>
      <c r="C6" s="18">
        <v>82952232</v>
      </c>
      <c r="D6" s="36">
        <f t="shared" si="0"/>
        <v>100</v>
      </c>
      <c r="E6" s="111"/>
      <c r="F6" s="128"/>
    </row>
    <row r="7" spans="2:6" ht="24.75" customHeight="1">
      <c r="B7" s="14" t="s">
        <v>115</v>
      </c>
      <c r="C7" s="18">
        <v>0</v>
      </c>
      <c r="D7" s="36">
        <f t="shared" si="0"/>
        <v>0</v>
      </c>
      <c r="E7" s="111"/>
      <c r="F7" s="128"/>
    </row>
    <row r="8" spans="2:6" ht="24.75" customHeight="1">
      <c r="B8" s="14" t="s">
        <v>15</v>
      </c>
      <c r="C8" s="18">
        <v>0</v>
      </c>
      <c r="D8" s="36">
        <f t="shared" si="0"/>
        <v>0</v>
      </c>
      <c r="E8" s="111"/>
      <c r="F8" s="128"/>
    </row>
    <row r="9" spans="2:6" ht="24.75" customHeight="1">
      <c r="B9" s="78" t="s">
        <v>124</v>
      </c>
      <c r="C9" s="18">
        <f>C10</f>
        <v>15212</v>
      </c>
      <c r="D9" s="36">
        <f t="shared" si="0"/>
        <v>0.01833826484620691</v>
      </c>
      <c r="E9" s="111"/>
      <c r="F9" s="128"/>
    </row>
    <row r="10" spans="2:6" ht="24.75" customHeight="1">
      <c r="B10" s="14" t="s">
        <v>127</v>
      </c>
      <c r="C10" s="18">
        <v>15212</v>
      </c>
      <c r="D10" s="36">
        <f t="shared" si="0"/>
        <v>0.01833826484620691</v>
      </c>
      <c r="E10" s="111"/>
      <c r="F10" s="128"/>
    </row>
    <row r="11" spans="2:6" ht="24.75" customHeight="1">
      <c r="B11" s="12" t="s">
        <v>61</v>
      </c>
      <c r="C11" s="17">
        <f>C5</f>
        <v>82952232</v>
      </c>
      <c r="D11" s="35">
        <f t="shared" si="0"/>
        <v>100</v>
      </c>
      <c r="E11" s="110"/>
      <c r="F11" s="127"/>
    </row>
    <row r="12" spans="2:6" ht="24.75" customHeight="1">
      <c r="B12" s="12" t="s">
        <v>3</v>
      </c>
      <c r="C12" s="17">
        <f>C13+C16</f>
        <v>29868635</v>
      </c>
      <c r="D12" s="35">
        <f t="shared" si="0"/>
        <v>36.00702992536717</v>
      </c>
      <c r="E12" s="110"/>
      <c r="F12" s="127"/>
    </row>
    <row r="13" spans="2:6" ht="24.75" customHeight="1">
      <c r="B13" s="11" t="s">
        <v>4</v>
      </c>
      <c r="C13" s="17">
        <f>SUM(C14:C15)</f>
        <v>28912362</v>
      </c>
      <c r="D13" s="35">
        <f t="shared" si="0"/>
        <v>34.85423032378442</v>
      </c>
      <c r="E13" s="110"/>
      <c r="F13" s="127"/>
    </row>
    <row r="14" spans="2:6" ht="24.75" customHeight="1">
      <c r="B14" s="14" t="s">
        <v>16</v>
      </c>
      <c r="C14" s="18">
        <v>28912362</v>
      </c>
      <c r="D14" s="36">
        <f t="shared" si="0"/>
        <v>34.85423032378442</v>
      </c>
      <c r="E14" s="111"/>
      <c r="F14" s="128"/>
    </row>
    <row r="15" spans="2:6" ht="24.75" customHeight="1">
      <c r="B15" s="14" t="s">
        <v>17</v>
      </c>
      <c r="C15" s="18">
        <v>0</v>
      </c>
      <c r="D15" s="36">
        <f t="shared" si="0"/>
        <v>0</v>
      </c>
      <c r="E15" s="111"/>
      <c r="F15" s="128"/>
    </row>
    <row r="16" spans="2:6" ht="24.75" customHeight="1">
      <c r="B16" s="11" t="s">
        <v>5</v>
      </c>
      <c r="C16" s="17">
        <f>SUM(C17:C17)</f>
        <v>956273</v>
      </c>
      <c r="D16" s="35">
        <f t="shared" si="0"/>
        <v>1.152799601582752</v>
      </c>
      <c r="E16" s="110"/>
      <c r="F16" s="127"/>
    </row>
    <row r="17" spans="2:6" ht="24.75" customHeight="1">
      <c r="B17" s="14" t="s">
        <v>128</v>
      </c>
      <c r="C17" s="18">
        <v>956273</v>
      </c>
      <c r="D17" s="36">
        <f t="shared" si="0"/>
        <v>1.152799601582752</v>
      </c>
      <c r="E17" s="111"/>
      <c r="F17" s="128"/>
    </row>
    <row r="18" spans="2:6" ht="24.75" customHeight="1">
      <c r="B18" s="12" t="s">
        <v>26</v>
      </c>
      <c r="C18" s="17">
        <f>SUM(C19)</f>
        <v>53098809</v>
      </c>
      <c r="D18" s="35">
        <f t="shared" si="0"/>
        <v>64.01130833947903</v>
      </c>
      <c r="E18" s="110"/>
      <c r="F18" s="127"/>
    </row>
    <row r="19" spans="2:6" ht="24.75" customHeight="1">
      <c r="B19" s="14" t="s">
        <v>69</v>
      </c>
      <c r="C19" s="18">
        <v>53098809</v>
      </c>
      <c r="D19" s="36">
        <f t="shared" si="0"/>
        <v>64.01130833947903</v>
      </c>
      <c r="E19" s="111"/>
      <c r="F19" s="128"/>
    </row>
    <row r="20" spans="2:6" ht="24.75" customHeight="1">
      <c r="B20" s="12" t="s">
        <v>61</v>
      </c>
      <c r="C20" s="17">
        <f>C12+C18</f>
        <v>82967444</v>
      </c>
      <c r="D20" s="35">
        <f t="shared" si="0"/>
        <v>100.01833826484621</v>
      </c>
      <c r="E20" s="110"/>
      <c r="F20" s="127"/>
    </row>
    <row r="21" spans="2:6" ht="24.75" customHeight="1" thickBot="1">
      <c r="B21" s="13"/>
      <c r="C21" s="29"/>
      <c r="D21" s="37"/>
      <c r="E21" s="110"/>
      <c r="F21" s="127"/>
    </row>
    <row r="22" spans="2:6" ht="24.75" customHeight="1">
      <c r="B22" s="92" t="s">
        <v>129</v>
      </c>
      <c r="C22" s="92"/>
      <c r="D22" s="92"/>
      <c r="E22" s="126"/>
      <c r="F22" s="126"/>
    </row>
    <row r="23" spans="2:6" ht="24.75" customHeight="1">
      <c r="B23" s="89" t="s">
        <v>133</v>
      </c>
      <c r="C23" s="89"/>
      <c r="D23" s="89"/>
      <c r="E23" s="89"/>
      <c r="F23" s="89"/>
    </row>
    <row r="24" spans="2:6" ht="24.75" customHeight="1">
      <c r="B24" s="89"/>
      <c r="C24" s="89"/>
      <c r="D24" s="89"/>
      <c r="E24" s="89"/>
      <c r="F24" s="89"/>
    </row>
    <row r="25" spans="2:6" ht="24.75" customHeight="1">
      <c r="B25" s="89"/>
      <c r="C25" s="89"/>
      <c r="D25" s="89"/>
      <c r="E25" s="89"/>
      <c r="F25" s="89"/>
    </row>
    <row r="26" spans="2:6" ht="24.75" customHeight="1">
      <c r="B26" s="89"/>
      <c r="C26" s="89"/>
      <c r="D26" s="89"/>
      <c r="E26" s="89"/>
      <c r="F26" s="89"/>
    </row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</sheetData>
  <sheetProtection/>
  <mergeCells count="7">
    <mergeCell ref="B1:F1"/>
    <mergeCell ref="B2:D2"/>
    <mergeCell ref="B26:F26"/>
    <mergeCell ref="B24:F24"/>
    <mergeCell ref="B25:F25"/>
    <mergeCell ref="B22:F22"/>
    <mergeCell ref="B23:F23"/>
  </mergeCells>
  <printOptions horizontalCentered="1"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中山高中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Valued Acer Customer</cp:lastModifiedBy>
  <cp:lastPrinted>2012-05-02T02:18:47Z</cp:lastPrinted>
  <dcterms:created xsi:type="dcterms:W3CDTF">2004-04-08T06:54:43Z</dcterms:created>
  <dcterms:modified xsi:type="dcterms:W3CDTF">2012-05-02T02:20:12Z</dcterms:modified>
  <cp:category/>
  <cp:version/>
  <cp:contentType/>
  <cp:contentStatus/>
</cp:coreProperties>
</file>